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cbotten\Documents\"/>
    </mc:Choice>
  </mc:AlternateContent>
  <xr:revisionPtr revIDLastSave="0" documentId="8_{C9FD1999-676F-43A2-B2C3-F73F178AA504}" xr6:coauthVersionLast="47" xr6:coauthVersionMax="47" xr10:uidLastSave="{00000000-0000-0000-0000-000000000000}"/>
  <bookViews>
    <workbookView xWindow="-120" yWindow="-120" windowWidth="29040" windowHeight="15720" tabRatio="602" activeTab="2" xr2:uid="{00000000-000D-0000-FFFF-FFFF00000000}"/>
  </bookViews>
  <sheets>
    <sheet name="Program Budget" sheetId="9" r:id="rId1"/>
    <sheet name="Service Model-Projections" sheetId="11" r:id="rId2"/>
    <sheet name="Service Unit Model " sheetId="2" r:id="rId3"/>
    <sheet name="Staffing Model" sheetId="8" r:id="rId4"/>
    <sheet name="Expenses" sheetId="12" r:id="rId5"/>
  </sheets>
  <definedNames>
    <definedName name="_xlnm.Print_Area" localSheetId="0">'Program Budget'!$A$1:$D$76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2" l="1"/>
  <c r="B12" i="8"/>
  <c r="B11" i="8"/>
  <c r="B26" i="2"/>
  <c r="B17" i="8" s="1"/>
  <c r="B25" i="2"/>
  <c r="B16" i="8" s="1"/>
  <c r="B24" i="2"/>
  <c r="B15" i="8" s="1"/>
  <c r="B23" i="2"/>
  <c r="B14" i="8" s="1"/>
  <c r="B22" i="2"/>
  <c r="B13" i="8" s="1"/>
  <c r="B19" i="2"/>
  <c r="B10" i="8" s="1"/>
  <c r="B18" i="2"/>
  <c r="B9" i="8" s="1"/>
  <c r="B17" i="2"/>
  <c r="B8" i="8" s="1"/>
  <c r="B16" i="2"/>
  <c r="B7" i="8" s="1"/>
  <c r="B15" i="2"/>
  <c r="B6" i="8" s="1"/>
  <c r="B14" i="2"/>
  <c r="B5" i="8" s="1"/>
  <c r="C8" i="2"/>
  <c r="I43" i="9" l="1"/>
  <c r="I42" i="9"/>
  <c r="I41" i="9"/>
  <c r="I40" i="9"/>
  <c r="D25" i="9"/>
  <c r="J66" i="11" l="1"/>
  <c r="J67" i="11" l="1"/>
  <c r="J68" i="11"/>
  <c r="J69" i="11"/>
  <c r="G3" i="8"/>
  <c r="D17" i="9" l="1"/>
  <c r="D18" i="9"/>
  <c r="D19" i="9"/>
  <c r="D20" i="9"/>
  <c r="D21" i="9"/>
  <c r="D16" i="9" l="1"/>
  <c r="D15" i="9"/>
  <c r="D14" i="9"/>
  <c r="D13" i="9"/>
  <c r="D12" i="9"/>
  <c r="D11" i="9"/>
  <c r="D10" i="9"/>
  <c r="D9" i="9"/>
  <c r="D8" i="9"/>
  <c r="D7" i="9"/>
  <c r="D6" i="9"/>
  <c r="D5" i="9"/>
  <c r="D4" i="9"/>
  <c r="M66" i="11"/>
  <c r="M67" i="11" s="1"/>
  <c r="I24" i="2" s="1"/>
  <c r="A43" i="9"/>
  <c r="M69" i="11" l="1"/>
  <c r="E24" i="2" s="1"/>
  <c r="C24" i="2"/>
  <c r="M68" i="11"/>
  <c r="D24" i="2" s="1"/>
  <c r="I66" i="11" l="1"/>
  <c r="I67" i="11" l="1"/>
  <c r="I68" i="11"/>
  <c r="I69" i="11"/>
  <c r="I1" i="8"/>
  <c r="D21" i="2" l="1"/>
  <c r="D20" i="2"/>
  <c r="H66" i="11" l="1"/>
  <c r="C19" i="2" s="1"/>
  <c r="H67" i="11" l="1"/>
  <c r="I19" i="2" s="1"/>
  <c r="H69" i="11"/>
  <c r="E19" i="2" s="1"/>
  <c r="H68" i="11"/>
  <c r="D19" i="2" s="1"/>
  <c r="C39" i="12" l="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29" i="11"/>
  <c r="P14" i="11"/>
  <c r="P15" i="11"/>
  <c r="P16" i="11"/>
  <c r="P17" i="11"/>
  <c r="P18" i="11"/>
  <c r="P19" i="11"/>
  <c r="P20" i="11"/>
  <c r="P21" i="11"/>
  <c r="P22" i="11"/>
  <c r="P23" i="11"/>
  <c r="P24" i="11"/>
  <c r="P25" i="11"/>
  <c r="P26" i="11"/>
  <c r="P27" i="11"/>
  <c r="P28" i="11"/>
  <c r="P13" i="11"/>
  <c r="C21" i="2"/>
  <c r="I20" i="2" l="1"/>
  <c r="I21" i="2"/>
  <c r="E24" i="8" l="1"/>
  <c r="J25" i="8"/>
  <c r="K23" i="8"/>
  <c r="K24" i="8"/>
  <c r="K21" i="8"/>
  <c r="L66" i="11"/>
  <c r="L68" i="11" s="1"/>
  <c r="K25" i="8" l="1"/>
  <c r="B47" i="9"/>
  <c r="B27" i="9"/>
  <c r="D26" i="9"/>
  <c r="D46" i="9"/>
  <c r="D45" i="9"/>
  <c r="I26" i="8" l="1"/>
  <c r="C4" i="2"/>
  <c r="D39" i="12"/>
  <c r="C66" i="11"/>
  <c r="C68" i="11" s="1"/>
  <c r="C23" i="2"/>
  <c r="N66" i="11"/>
  <c r="O66" i="11"/>
  <c r="O67" i="11" s="1"/>
  <c r="K66" i="11"/>
  <c r="D66" i="11"/>
  <c r="D68" i="11" s="1"/>
  <c r="E66" i="11"/>
  <c r="E68" i="11" s="1"/>
  <c r="F66" i="11"/>
  <c r="F68" i="11" s="1"/>
  <c r="G66" i="11"/>
  <c r="C22" i="2" l="1"/>
  <c r="K68" i="11"/>
  <c r="D22" i="2" s="1"/>
  <c r="G68" i="11"/>
  <c r="D18" i="2" s="1"/>
  <c r="G69" i="11"/>
  <c r="E18" i="2" s="1"/>
  <c r="P66" i="11"/>
  <c r="C26" i="2"/>
  <c r="O68" i="11"/>
  <c r="D26" i="2" s="1"/>
  <c r="C25" i="2"/>
  <c r="N68" i="11"/>
  <c r="D25" i="2" s="1"/>
  <c r="C20" i="2"/>
  <c r="C15" i="2"/>
  <c r="D69" i="11"/>
  <c r="D15" i="2"/>
  <c r="O69" i="11"/>
  <c r="E26" i="2" s="1"/>
  <c r="C18" i="2"/>
  <c r="N69" i="11"/>
  <c r="E25" i="2" s="1"/>
  <c r="C17" i="2"/>
  <c r="F69" i="11"/>
  <c r="E17" i="2" s="1"/>
  <c r="D17" i="2"/>
  <c r="C14" i="2"/>
  <c r="C69" i="11"/>
  <c r="C16" i="2"/>
  <c r="E69" i="11"/>
  <c r="E16" i="2" s="1"/>
  <c r="D16" i="2"/>
  <c r="K69" i="11"/>
  <c r="E22" i="2" s="1"/>
  <c r="L69" i="11"/>
  <c r="E23" i="2" s="1"/>
  <c r="D23" i="2"/>
  <c r="P68" i="11" l="1"/>
  <c r="P69" i="11"/>
  <c r="E15" i="2"/>
  <c r="D14" i="2"/>
  <c r="E14" i="2"/>
  <c r="Q14" i="11" l="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13" i="11"/>
  <c r="A23" i="9" l="1"/>
  <c r="B65" i="11" l="1"/>
  <c r="D40" i="9"/>
  <c r="D39" i="9"/>
  <c r="D38" i="9"/>
  <c r="C22" i="8"/>
  <c r="D37" i="9"/>
  <c r="D36" i="9"/>
  <c r="D30" i="9"/>
  <c r="D31" i="9"/>
  <c r="D32" i="9"/>
  <c r="D33" i="9"/>
  <c r="D34" i="9"/>
  <c r="D35" i="9"/>
  <c r="D41" i="9"/>
  <c r="C25" i="8"/>
  <c r="R14" i="11" l="1"/>
  <c r="R60" i="11"/>
  <c r="R43" i="11"/>
  <c r="R64" i="11"/>
  <c r="R57" i="11"/>
  <c r="R50" i="11"/>
  <c r="R53" i="11"/>
  <c r="R24" i="11"/>
  <c r="R36" i="11"/>
  <c r="R39" i="11"/>
  <c r="R18" i="11"/>
  <c r="R47" i="11"/>
  <c r="R26" i="11"/>
  <c r="R48" i="11"/>
  <c r="R37" i="11"/>
  <c r="R56" i="11"/>
  <c r="R45" i="11"/>
  <c r="R22" i="11"/>
  <c r="R15" i="11"/>
  <c r="R20" i="11"/>
  <c r="R35" i="11"/>
  <c r="R13" i="11"/>
  <c r="R58" i="11"/>
  <c r="R61" i="11"/>
  <c r="R38" i="11"/>
  <c r="R17" i="11"/>
  <c r="R32" i="11"/>
  <c r="R21" i="11"/>
  <c r="R40" i="11"/>
  <c r="R29" i="11"/>
  <c r="R62" i="11"/>
  <c r="R41" i="11"/>
  <c r="R51" i="11"/>
  <c r="R49" i="11"/>
  <c r="R30" i="11"/>
  <c r="R23" i="11"/>
  <c r="R16" i="11"/>
  <c r="R28" i="11"/>
  <c r="R27" i="11"/>
  <c r="R19" i="11"/>
  <c r="R59" i="11"/>
  <c r="R31" i="11"/>
  <c r="R52" i="11"/>
  <c r="R44" i="11"/>
  <c r="R46" i="11"/>
  <c r="R25" i="11"/>
  <c r="R54" i="11"/>
  <c r="R33" i="11"/>
  <c r="R55" i="11"/>
  <c r="R34" i="11"/>
  <c r="R63" i="11"/>
  <c r="R42" i="11"/>
  <c r="D22" i="9"/>
  <c r="D23" i="9" s="1"/>
  <c r="D27" i="9" s="1"/>
  <c r="L67" i="11"/>
  <c r="I23" i="2" s="1"/>
  <c r="I26" i="2"/>
  <c r="K67" i="11"/>
  <c r="I22" i="2" s="1"/>
  <c r="G67" i="11"/>
  <c r="I18" i="2" s="1"/>
  <c r="C24" i="8"/>
  <c r="D23" i="8" s="1"/>
  <c r="N67" i="11"/>
  <c r="I25" i="2" s="1"/>
  <c r="E67" i="11"/>
  <c r="I16" i="2" s="1"/>
  <c r="D67" i="11"/>
  <c r="C67" i="11"/>
  <c r="D42" i="9"/>
  <c r="D43" i="9" s="1"/>
  <c r="D47" i="9" s="1"/>
  <c r="F67" i="11"/>
  <c r="I17" i="2" s="1"/>
  <c r="D22" i="8" l="1"/>
  <c r="B53" i="9"/>
  <c r="I15" i="2"/>
  <c r="I14" i="2"/>
  <c r="R67" i="11"/>
  <c r="E27" i="2"/>
  <c r="C27" i="2"/>
  <c r="D24" i="8"/>
  <c r="D21" i="8"/>
  <c r="R66" i="11"/>
  <c r="D62" i="9" l="1"/>
  <c r="B68" i="9" s="1"/>
  <c r="B69" i="9" s="1"/>
  <c r="D74" i="9" s="1"/>
  <c r="I39" i="9"/>
  <c r="I27" i="2"/>
  <c r="D27" i="2"/>
  <c r="B75" i="9" l="1"/>
  <c r="I18" i="9" s="1"/>
  <c r="I44" i="9"/>
  <c r="F22" i="8"/>
  <c r="C10" i="2"/>
  <c r="F21" i="8"/>
  <c r="F23" i="8"/>
  <c r="F25" i="8" s="1"/>
  <c r="J35" i="2" l="1"/>
  <c r="G21" i="2"/>
  <c r="F21" i="2"/>
  <c r="F20" i="2"/>
  <c r="G22" i="2"/>
  <c r="C13" i="8" s="1"/>
  <c r="E13" i="8" s="1"/>
  <c r="J24" i="2"/>
  <c r="G24" i="2"/>
  <c r="C15" i="8" s="1"/>
  <c r="E15" i="8" s="1"/>
  <c r="F24" i="2"/>
  <c r="H24" i="2"/>
  <c r="F26" i="2"/>
  <c r="F19" i="2"/>
  <c r="G19" i="2"/>
  <c r="C10" i="8" s="1"/>
  <c r="E10" i="8" s="1"/>
  <c r="H19" i="2"/>
  <c r="J19" i="2"/>
  <c r="G20" i="2"/>
  <c r="K20" i="2" s="1"/>
  <c r="F22" i="2"/>
  <c r="F23" i="2"/>
  <c r="F25" i="2"/>
  <c r="H26" i="2"/>
  <c r="L26" i="2" s="1"/>
  <c r="G26" i="2"/>
  <c r="F17" i="2"/>
  <c r="G23" i="2"/>
  <c r="C14" i="8" s="1"/>
  <c r="E14" i="8" s="1"/>
  <c r="H25" i="2"/>
  <c r="L25" i="2" s="1"/>
  <c r="G25" i="2"/>
  <c r="C16" i="8" s="1"/>
  <c r="E16" i="8" s="1"/>
  <c r="H18" i="2"/>
  <c r="L18" i="2" s="1"/>
  <c r="H23" i="2"/>
  <c r="L23" i="2" s="1"/>
  <c r="H22" i="2"/>
  <c r="L22" i="2" s="1"/>
  <c r="G18" i="2"/>
  <c r="C9" i="8" s="1"/>
  <c r="E9" i="8" s="1"/>
  <c r="F18" i="2"/>
  <c r="H17" i="2"/>
  <c r="L17" i="2" s="1"/>
  <c r="J21" i="2"/>
  <c r="J15" i="2"/>
  <c r="J23" i="2"/>
  <c r="J25" i="2"/>
  <c r="G14" i="2"/>
  <c r="C5" i="8" s="1"/>
  <c r="H14" i="2"/>
  <c r="L14" i="2" s="1"/>
  <c r="G17" i="2"/>
  <c r="C8" i="8" s="1"/>
  <c r="E8" i="8" s="1"/>
  <c r="J20" i="2"/>
  <c r="F15" i="2"/>
  <c r="J26" i="2"/>
  <c r="J14" i="2"/>
  <c r="F14" i="2"/>
  <c r="H15" i="2"/>
  <c r="L15" i="2" s="1"/>
  <c r="J17" i="2"/>
  <c r="J16" i="2"/>
  <c r="F16" i="2"/>
  <c r="G16" i="2"/>
  <c r="C7" i="8" s="1"/>
  <c r="E7" i="8" s="1"/>
  <c r="G15" i="2"/>
  <c r="C6" i="8" s="1"/>
  <c r="E6" i="8" s="1"/>
  <c r="H16" i="2"/>
  <c r="L16" i="2" s="1"/>
  <c r="J18" i="2"/>
  <c r="J22" i="2"/>
  <c r="F24" i="8"/>
  <c r="H21" i="2" l="1"/>
  <c r="K21" i="2"/>
  <c r="L21" i="2" s="1"/>
  <c r="H20" i="2"/>
  <c r="C11" i="8"/>
  <c r="E11" i="8" s="1"/>
  <c r="D11" i="8" s="1"/>
  <c r="F11" i="8" s="1"/>
  <c r="C12" i="8"/>
  <c r="E12" i="8" s="1"/>
  <c r="F12" i="8" s="1"/>
  <c r="L24" i="2"/>
  <c r="D15" i="8"/>
  <c r="F15" i="8" s="1"/>
  <c r="C17" i="8"/>
  <c r="E17" i="8" s="1"/>
  <c r="D10" i="8"/>
  <c r="F10" i="8" s="1"/>
  <c r="L19" i="2"/>
  <c r="D7" i="8"/>
  <c r="F7" i="8" s="1"/>
  <c r="D9" i="8"/>
  <c r="F9" i="8" s="1"/>
  <c r="D13" i="8"/>
  <c r="F13" i="8" s="1"/>
  <c r="D8" i="8"/>
  <c r="F8" i="8" s="1"/>
  <c r="D16" i="8"/>
  <c r="F16" i="8" s="1"/>
  <c r="D14" i="8"/>
  <c r="F14" i="8" s="1"/>
  <c r="D17" i="8"/>
  <c r="F17" i="8" s="1"/>
  <c r="D6" i="8"/>
  <c r="F6" i="8" s="1"/>
  <c r="D5" i="8"/>
  <c r="F5" i="8" s="1"/>
  <c r="F27" i="2"/>
  <c r="J27" i="2"/>
  <c r="G27" i="2"/>
  <c r="E5" i="8"/>
  <c r="H27" i="2" l="1"/>
  <c r="L27" i="2" s="1"/>
  <c r="J3" i="8" s="1"/>
  <c r="D12" i="8"/>
  <c r="D18" i="8" s="1"/>
  <c r="L20" i="2"/>
  <c r="I3" i="8"/>
  <c r="E18" i="8"/>
  <c r="C18" i="8"/>
  <c r="F18" i="8"/>
  <c r="J31" i="2"/>
  <c r="J30" i="2"/>
  <c r="H3" i="8" l="1"/>
  <c r="J34" i="2"/>
  <c r="F28" i="8"/>
  <c r="F29" i="8" s="1"/>
  <c r="G28" i="8" s="1"/>
  <c r="I1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Brenda Morst</author>
  </authors>
  <commentList>
    <comment ref="A24" authorId="0" shapeId="0" xr:uid="{00000000-0006-0000-0000-000002000000}">
      <text>
        <r>
          <rPr>
            <sz val="9"/>
            <color indexed="81"/>
            <rFont val="Tahoma"/>
            <family val="2"/>
          </rPr>
          <t>Not included in SCHEDULE 4 - SERVICES AND SUPPLIES</t>
        </r>
      </text>
    </comment>
    <comment ref="A44" authorId="0" shapeId="0" xr:uid="{00000000-0006-0000-0000-000003000000}">
      <text>
        <r>
          <rPr>
            <sz val="9"/>
            <color indexed="81"/>
            <rFont val="Tahoma"/>
            <family val="2"/>
          </rPr>
          <t>Not included in SCHEDULE 4 - SERVICES AND SUPPLIES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Christopher Botten</author>
  </authors>
  <commentList>
    <comment ref="J36" authorId="0" shapeId="0" xr:uid="{9A759DAD-BD54-43AC-8DE6-7128E5BE2FCE}">
      <text>
        <r>
          <rPr>
            <sz val="9"/>
            <color indexed="81"/>
            <rFont val="Tahoma"/>
            <family val="2"/>
          </rPr>
          <t>Directly allocate $ to Investment Fund</t>
        </r>
      </text>
    </comment>
    <comment ref="J37" authorId="0" shapeId="0" xr:uid="{270B05A1-C7E9-4D26-B165-D12692D3DAA7}">
      <text>
        <r>
          <rPr>
            <sz val="9"/>
            <color indexed="81"/>
            <rFont val="Tahoma"/>
            <family val="2"/>
          </rPr>
          <t>Directly allocate $ to 60 Day Operating Reserve</t>
        </r>
      </text>
    </comment>
  </commentList>
</comments>
</file>

<file path=xl/sharedStrings.xml><?xml version="1.0" encoding="utf-8"?>
<sst xmlns="http://schemas.openxmlformats.org/spreadsheetml/2006/main" count="358" uniqueCount="247">
  <si>
    <t>DMC OUTPATIENT SERVICES BUDGET BY SITE</t>
  </si>
  <si>
    <t>SCHEDULE 1A - DIRECT SALARY/WAGES &amp; BENEFITS (STAFF PROVIDING BILLABLE SERVICES)</t>
  </si>
  <si>
    <t>Position Title</t>
  </si>
  <si>
    <t>FTE</t>
  </si>
  <si>
    <t>Hourly Rate</t>
  </si>
  <si>
    <t>Amount</t>
  </si>
  <si>
    <t>Salaries Subtotal</t>
  </si>
  <si>
    <t>CONTRACTORS</t>
  </si>
  <si>
    <t>Total</t>
  </si>
  <si>
    <t>Security</t>
  </si>
  <si>
    <r>
      <rPr>
        <b/>
        <sz val="11"/>
        <color theme="8" tint="-0.249977111117893"/>
        <rFont val="Arial Narrow"/>
        <family val="2"/>
      </rPr>
      <t>Payroll Taxes &amp; Benefits</t>
    </r>
    <r>
      <rPr>
        <sz val="11"/>
        <rFont val="Arial Narrow"/>
        <family val="2"/>
      </rPr>
      <t xml:space="preserve"> (ENTER HERE </t>
    </r>
    <r>
      <rPr>
        <sz val="11"/>
        <rFont val="Wingdings"/>
        <charset val="2"/>
      </rPr>
      <t>è</t>
    </r>
    <r>
      <rPr>
        <sz val="11"/>
        <rFont val="Arial Narrow"/>
        <family val="2"/>
      </rPr>
      <t xml:space="preserve">) </t>
    </r>
  </si>
  <si>
    <t>Enter Totals from SAPC Budget Template for Schedules</t>
  </si>
  <si>
    <t xml:space="preserve">SCHEDULE 3 - EQUIPMENT AND/OR OTHER ASSET LEASES </t>
  </si>
  <si>
    <t>SCHEDULE 4 - SERVICES AND SUPPLIES</t>
  </si>
  <si>
    <t>SCHEDULE 5 - INDIRECT COST</t>
  </si>
  <si>
    <t>* Alcohol/Drug Tests included in Cost</t>
  </si>
  <si>
    <r>
      <t>TREATMENT EPISODE</t>
    </r>
    <r>
      <rPr>
        <b/>
        <vertAlign val="superscript"/>
        <sz val="11"/>
        <color theme="0"/>
        <rFont val="Arial Narrow"/>
        <family val="2"/>
      </rPr>
      <t>1</t>
    </r>
  </si>
  <si>
    <t>Service</t>
  </si>
  <si>
    <t>Family Therapy</t>
  </si>
  <si>
    <t>Unit Rate</t>
  </si>
  <si>
    <t>Treatment Week</t>
  </si>
  <si>
    <t>Dates</t>
  </si>
  <si>
    <t>Total 
Units
per Week</t>
  </si>
  <si>
    <t>Total 
Hours
per Week</t>
  </si>
  <si>
    <t>Total 
Claims</t>
  </si>
  <si>
    <t>Week 1</t>
  </si>
  <si>
    <t>Week 2</t>
  </si>
  <si>
    <t>Week 3</t>
  </si>
  <si>
    <t>Week 4</t>
  </si>
  <si>
    <t>Week 5</t>
  </si>
  <si>
    <t>Week 6</t>
  </si>
  <si>
    <t>Week 7</t>
  </si>
  <si>
    <t>Week 8</t>
  </si>
  <si>
    <t>Week 9</t>
  </si>
  <si>
    <t>Week 10</t>
  </si>
  <si>
    <t>Week 11</t>
  </si>
  <si>
    <t>Week 12</t>
  </si>
  <si>
    <t>Week 13</t>
  </si>
  <si>
    <t>Week 14</t>
  </si>
  <si>
    <t>Week 15</t>
  </si>
  <si>
    <t>Week 16</t>
  </si>
  <si>
    <t>Actual Served</t>
  </si>
  <si>
    <t>Total Units</t>
  </si>
  <si>
    <t>Total Reimbursement</t>
  </si>
  <si>
    <t>Total Sessions</t>
  </si>
  <si>
    <t>Total Staff Hrs</t>
  </si>
  <si>
    <r>
      <rPr>
        <sz val="12"/>
        <rFont val="Calibri"/>
        <family val="2"/>
      </rPr>
      <t xml:space="preserve">² </t>
    </r>
    <r>
      <rPr>
        <b/>
        <sz val="10"/>
        <rFont val="Arial Narrow"/>
        <family val="2"/>
      </rPr>
      <t>Reimbursable Services:</t>
    </r>
    <r>
      <rPr>
        <sz val="10"/>
        <rFont val="Arial Narrow"/>
        <family val="2"/>
      </rPr>
      <t xml:space="preserve">  These are matched with the rates in the rates and standards matrix.</t>
    </r>
  </si>
  <si>
    <r>
      <rPr>
        <b/>
        <vertAlign val="superscript"/>
        <sz val="10"/>
        <rFont val="Arial Narrow"/>
        <family val="2"/>
      </rPr>
      <t>4</t>
    </r>
    <r>
      <rPr>
        <sz val="10"/>
        <rFont val="Arial Narrow"/>
        <family val="2"/>
      </rPr>
      <t xml:space="preserve"> </t>
    </r>
    <r>
      <rPr>
        <b/>
        <sz val="10"/>
        <rFont val="Arial Narrow"/>
        <family val="2"/>
      </rPr>
      <t>Group Counseling:</t>
    </r>
    <r>
      <rPr>
        <sz val="10"/>
        <rFont val="Arial Narrow"/>
        <family val="2"/>
      </rPr>
      <t xml:space="preserve"> Group size is between 2 and 12 participants. Documentation time is allowable for group sessions but cannot exceed the following standards and must represent actual time documenting notes tailored to each participant: (a) 2-4 participants one 15-minute unit; (b) 5-8 participants up to two 15-minute units; and (c) 9-12 participants up to three 15-minute units. The number of minutes would be added to the total time submitted for the group session but it must be clear what amount of time relates to the time spent conducting the group versus the time spent documenting individualized group session notes.</t>
    </r>
  </si>
  <si>
    <r>
      <rPr>
        <b/>
        <sz val="10"/>
        <rFont val="Arial Narrow"/>
        <family val="2"/>
      </rPr>
      <t>* Alcohol/DrugTesting Costs</t>
    </r>
    <r>
      <rPr>
        <sz val="10"/>
        <rFont val="Arial Narrow"/>
        <family val="2"/>
      </rPr>
      <t xml:space="preserve"> accounted for in Services and Supplies Direct Cost</t>
    </r>
  </si>
  <si>
    <t>Outpatient Treatment 12 Month Drug Medi-Cal Revenue Forecast</t>
  </si>
  <si>
    <t>Program Parameters:</t>
  </si>
  <si>
    <t>Episode Duration [Weeks]</t>
  </si>
  <si>
    <t>.</t>
  </si>
  <si>
    <t>Individual Session [Hours]</t>
  </si>
  <si>
    <t>Group Session [Hours]</t>
  </si>
  <si>
    <t>Dynamic Capacity [12 Month Total]</t>
  </si>
  <si>
    <t>Weeks per Year</t>
  </si>
  <si>
    <t>DMC Outpatient Treatment - Utilization Model</t>
  </si>
  <si>
    <t>Service Type</t>
  </si>
  <si>
    <t>Total Units per Client per Episode</t>
  </si>
  <si>
    <t>Total Sessions Per Client per Episode</t>
  </si>
  <si>
    <t>Total Staff Hours Per Client</t>
  </si>
  <si>
    <t>Annual Units - All Clients</t>
  </si>
  <si>
    <t>Annual Sessions - All Clients</t>
  </si>
  <si>
    <t>Annual Staff Hours - All Clients</t>
  </si>
  <si>
    <t>Total Reimbursement Per Client Tx Episode</t>
  </si>
  <si>
    <t>Total Annual Reimbursement - All Clients</t>
  </si>
  <si>
    <t>Staff Hours Per Week</t>
  </si>
  <si>
    <t>Treatment Episode</t>
  </si>
  <si>
    <t>Assessment</t>
  </si>
  <si>
    <t>Totals</t>
  </si>
  <si>
    <t>Adjustments</t>
  </si>
  <si>
    <t>No Show Rate</t>
  </si>
  <si>
    <t>----------------------------------------------------------------------------------------------------------------------------------------&gt;</t>
  </si>
  <si>
    <r>
      <t>Disallowance/Denial Rate</t>
    </r>
    <r>
      <rPr>
        <b/>
        <vertAlign val="superscript"/>
        <sz val="10"/>
        <rFont val="Calibri"/>
        <family val="2"/>
        <scheme val="minor"/>
      </rPr>
      <t>1</t>
    </r>
  </si>
  <si>
    <t>Net Annual Reimbursement</t>
  </si>
  <si>
    <t>------------------------------------------------------------------------------------------------------------------------------------------------------------------&gt;</t>
  </si>
  <si>
    <t>Estimated Program Cost from Budget</t>
  </si>
  <si>
    <r>
      <rPr>
        <b/>
        <sz val="10"/>
        <color rgb="FF0000FF"/>
        <rFont val="Calibri"/>
        <family val="2"/>
        <scheme val="minor"/>
      </rPr>
      <t>Surplus</t>
    </r>
    <r>
      <rPr>
        <b/>
        <sz val="10"/>
        <rFont val="Calibri"/>
        <family val="2"/>
        <scheme val="minor"/>
      </rPr>
      <t>/</t>
    </r>
    <r>
      <rPr>
        <b/>
        <sz val="10"/>
        <color rgb="FFFF0000"/>
        <rFont val="Calibri"/>
        <family val="2"/>
        <scheme val="minor"/>
      </rPr>
      <t>(Shortfall)</t>
    </r>
  </si>
  <si>
    <t>DMC Outpatient Treatment - Staffing Model</t>
  </si>
  <si>
    <t>Total Annual Sessions</t>
  </si>
  <si>
    <t>Total Annual Staff Hrs</t>
  </si>
  <si>
    <t>Sessions per Week</t>
  </si>
  <si>
    <t>Sessions</t>
  </si>
  <si>
    <t>Staff Hrs</t>
  </si>
  <si>
    <t>Sessions/Wk</t>
  </si>
  <si>
    <t>Staff Hrs/Wk</t>
  </si>
  <si>
    <t>Annualized Staff Productivity Model</t>
  </si>
  <si>
    <t>Hours Per FTE</t>
  </si>
  <si>
    <t>Pct</t>
  </si>
  <si>
    <t>Weekly Hrs per FTE</t>
  </si>
  <si>
    <t>Total Hrs for Budgeted FTEs</t>
  </si>
  <si>
    <t>Paid Leave</t>
  </si>
  <si>
    <t>Days</t>
  </si>
  <si>
    <t>Hours</t>
  </si>
  <si>
    <t>Vacation</t>
  </si>
  <si>
    <t>Program Support Activity</t>
  </si>
  <si>
    <t>Other</t>
  </si>
  <si>
    <t>Direct Service</t>
  </si>
  <si>
    <t>Sick</t>
  </si>
  <si>
    <t>Total Budgeted Hours</t>
  </si>
  <si>
    <t>Holiday</t>
  </si>
  <si>
    <t>Direct Service Hours per Week</t>
  </si>
  <si>
    <t>Number of FTE</t>
  </si>
  <si>
    <t>Direct Monthly Costs</t>
  </si>
  <si>
    <t>Indirect Monthly Costs</t>
  </si>
  <si>
    <t>Advertising</t>
  </si>
  <si>
    <t>OPS</t>
  </si>
  <si>
    <t>Building Repairs &amp; Maint</t>
  </si>
  <si>
    <t>Client Furniture &amp; Equ</t>
  </si>
  <si>
    <t>Conferences &amp; Seminars</t>
  </si>
  <si>
    <t>Dues &amp; Subscriptions</t>
  </si>
  <si>
    <t>Equipment Repairs</t>
  </si>
  <si>
    <t>OH</t>
  </si>
  <si>
    <t>Event Expense</t>
  </si>
  <si>
    <t>Food</t>
  </si>
  <si>
    <t>Household Supplies</t>
  </si>
  <si>
    <t>Internet</t>
  </si>
  <si>
    <t>Lab &amp; Testing Costs</t>
  </si>
  <si>
    <t>Licenses &amp; Permits</t>
  </si>
  <si>
    <t>Meeting Expense</t>
  </si>
  <si>
    <t>Mileage</t>
  </si>
  <si>
    <t>Music Therapist</t>
  </si>
  <si>
    <t>WAGETx</t>
  </si>
  <si>
    <t>Office Equip</t>
  </si>
  <si>
    <t>Office Supplies</t>
  </si>
  <si>
    <t>Other Equip</t>
  </si>
  <si>
    <t>Parking</t>
  </si>
  <si>
    <t>Post &amp; Delivery</t>
  </si>
  <si>
    <t>Program/Other Supplies</t>
  </si>
  <si>
    <t>Real Estate Taxes</t>
  </si>
  <si>
    <t>Salary and Wages</t>
  </si>
  <si>
    <t>WAGEAD</t>
  </si>
  <si>
    <t>Transportation</t>
  </si>
  <si>
    <t>Utilities</t>
  </si>
  <si>
    <t>Vehicles Gas &amp; Oil</t>
  </si>
  <si>
    <t>Vehicles Repairs</t>
  </si>
  <si>
    <t>Medical Director</t>
  </si>
  <si>
    <t>Bank Service charges</t>
  </si>
  <si>
    <t xml:space="preserve">SCHEDULE 2 - FACILITY RENT/LEASE- whole budget </t>
  </si>
  <si>
    <t>RENT</t>
  </si>
  <si>
    <t>Independent Auditor</t>
  </si>
  <si>
    <t>Interest Expense</t>
  </si>
  <si>
    <t>IT Consultant</t>
  </si>
  <si>
    <t>Nutritionist</t>
  </si>
  <si>
    <t>Outside Computer services</t>
  </si>
  <si>
    <t>Payroll Processing Fees</t>
  </si>
  <si>
    <t>ASSET</t>
  </si>
  <si>
    <t>Staff Development</t>
  </si>
  <si>
    <t>Total Direct Monthly Costs</t>
  </si>
  <si>
    <t>Total Indirect Monthly Costs</t>
  </si>
  <si>
    <t>SCHEDULE 1B - SALARY/WAGES &amp; BENEFITS (NON-BILLING STAFF)</t>
  </si>
  <si>
    <t>Week 17</t>
  </si>
  <si>
    <t>Week 18</t>
  </si>
  <si>
    <t>Week 19</t>
  </si>
  <si>
    <t>Week 20</t>
  </si>
  <si>
    <t>Week 21</t>
  </si>
  <si>
    <t>Week 22</t>
  </si>
  <si>
    <t>Week 23</t>
  </si>
  <si>
    <t>Week 24</t>
  </si>
  <si>
    <t>Week 25</t>
  </si>
  <si>
    <t>Total Sessions per Week (Group)</t>
  </si>
  <si>
    <t>Caseload per Counseling Staff FTE</t>
  </si>
  <si>
    <t>Direct Service Staff Deliverying Counseling FTEs</t>
  </si>
  <si>
    <t xml:space="preserve">Avg group size = </t>
  </si>
  <si>
    <r>
      <t xml:space="preserve">Weekly billable hours target </t>
    </r>
    <r>
      <rPr>
        <b/>
        <sz val="11"/>
        <color rgb="FFFF0000"/>
        <rFont val="Calibri"/>
        <family val="2"/>
        <scheme val="minor"/>
      </rPr>
      <t>(Includes the No Show Rate)</t>
    </r>
  </si>
  <si>
    <r>
      <rPr>
        <sz val="11"/>
        <color rgb="FFFF0000"/>
        <rFont val="Calibri"/>
        <family val="2"/>
        <scheme val="minor"/>
      </rPr>
      <t>Under</t>
    </r>
    <r>
      <rPr>
        <sz val="11"/>
        <rFont val="Calibri"/>
        <family val="2"/>
        <scheme val="minor"/>
      </rPr>
      <t>/</t>
    </r>
    <r>
      <rPr>
        <sz val="11"/>
        <color rgb="FF0066FF"/>
        <rFont val="Calibri"/>
        <family val="2"/>
        <scheme val="minor"/>
      </rPr>
      <t>Over</t>
    </r>
    <r>
      <rPr>
        <sz val="11"/>
        <rFont val="Calibri"/>
        <family val="2"/>
        <scheme val="minor"/>
      </rPr>
      <t xml:space="preserve"> Based on Billing Staff FTEs</t>
    </r>
  </si>
  <si>
    <t>Patient Census</t>
  </si>
  <si>
    <t>Care Coordination</t>
  </si>
  <si>
    <t>SCHEDULE 1 - SALARIES/WAGES &amp; EMPLOYEE BENEFITS (Part 1 of MTDC)</t>
  </si>
  <si>
    <t>4.1  Other Services &amp; Supplies (Part 2 of MTDC)</t>
  </si>
  <si>
    <t>4.2  Charges for patient care, tuition remission, scholarships, and fellowships, paticipant support Costs</t>
  </si>
  <si>
    <t>(a)</t>
  </si>
  <si>
    <t>a2.  Enter Base of ICR from Approved Letter</t>
  </si>
  <si>
    <t>a3.  Indirect Cost = a1 x a2</t>
  </si>
  <si>
    <t xml:space="preserve">Total Budgeted Expenses (a + (5A or 5B)) </t>
  </si>
  <si>
    <t>(Enter/Choose Option 5A Indirect Cost or Option 5B Indirect Cost)</t>
  </si>
  <si>
    <t>5A Indirect Cost</t>
  </si>
  <si>
    <t>5B Indirect Cost</t>
  </si>
  <si>
    <t>Total Direct Expenses</t>
  </si>
  <si>
    <t>Medication Services (MAT)</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</si>
  <si>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</si>
  <si>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</si>
  <si>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</si>
  <si>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</si>
  <si>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</si>
  <si>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</si>
  <si>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</si>
  <si>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</si>
  <si>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</si>
  <si>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</si>
  <si>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</si>
  <si>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</si>
  <si>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</si>
  <si>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</si>
  <si>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</si>
  <si>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</si>
  <si>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</si>
  <si>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</si>
  <si>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</si>
  <si>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</si>
  <si>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</si>
  <si>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</si>
  <si>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</si>
  <si>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(Based on Wk/Yr Average)</t>
  </si>
  <si>
    <t>5A.  Option A:   x Approved Base</t>
  </si>
  <si>
    <t>b2. Actual Indirect Cost</t>
  </si>
  <si>
    <t>5B.  Option B:  Actual Indirect Cost</t>
  </si>
  <si>
    <t>SUD Crisis Intervention</t>
  </si>
  <si>
    <t>Peer Support</t>
  </si>
  <si>
    <t>Treatment Planning</t>
  </si>
  <si>
    <t>Recovery Services</t>
  </si>
  <si>
    <t>Incentives/Capacity Building</t>
  </si>
  <si>
    <t>Enter total $ Amount</t>
  </si>
  <si>
    <t>Group Counseling (90 Minute)</t>
  </si>
  <si>
    <t xml:space="preserve">    a1.  Federally Approved ICR</t>
  </si>
  <si>
    <t>(If you have a federally approved ICR)</t>
  </si>
  <si>
    <t>(If you calculated your actual indirect cost)</t>
  </si>
  <si>
    <r>
      <t xml:space="preserve">For group counseling and education groups, enter the number of units (15-min) </t>
    </r>
    <r>
      <rPr>
        <b/>
        <u/>
        <sz val="10"/>
        <rFont val="Arial Narrow"/>
        <family val="2"/>
      </rPr>
      <t>not</t>
    </r>
    <r>
      <rPr>
        <b/>
        <sz val="10"/>
        <rFont val="Arial Narrow"/>
        <family val="2"/>
      </rPr>
      <t xml:space="preserve"> the number of sessions below (week boxes). The formula, and per person rate, is already calculated by entering averages in the green boxes</t>
    </r>
    <r>
      <rPr>
        <b/>
        <sz val="10"/>
        <rFont val="Wingdings"/>
        <charset val="2"/>
      </rPr>
      <t>è</t>
    </r>
    <r>
      <rPr>
        <b/>
        <sz val="10"/>
        <rFont val="Arial Narrow"/>
        <family val="2"/>
      </rPr>
      <t xml:space="preserve"> </t>
    </r>
  </si>
  <si>
    <t>Enter the average number of persons per group (min 2, max 12).</t>
  </si>
  <si>
    <t>Enter the average duration of the group (min 60, max 90).</t>
  </si>
  <si>
    <t>ASAM 1.0 Tier 2</t>
  </si>
  <si>
    <r>
      <t xml:space="preserve">
3. Enter in average Episode Duration in weeks
4. Direct Service Staff FTE from "Program Budget" tab
5. Enter in Caseload per Counseling FTE based on </t>
    </r>
    <r>
      <rPr>
        <b/>
        <i/>
        <sz val="10"/>
        <rFont val="Calibri"/>
        <family val="2"/>
        <scheme val="minor"/>
      </rPr>
      <t xml:space="preserve">Only </t>
    </r>
    <r>
      <rPr>
        <sz val="10"/>
        <rFont val="Calibri"/>
        <family val="2"/>
        <scheme val="minor"/>
      </rPr>
      <t>those who carry a caseload
9. Enter in average Patient Census
Actual weeks open for business (Closures on holidays, Sundays, etc.)</t>
    </r>
  </si>
  <si>
    <t>Schedule 1</t>
  </si>
  <si>
    <r>
      <rPr>
        <b/>
        <sz val="10"/>
        <rFont val="Arial Narrow"/>
        <family val="2"/>
      </rPr>
      <t xml:space="preserve">Group Calculation: </t>
    </r>
    <r>
      <rPr>
        <sz val="10"/>
        <rFont val="Arial Narrow"/>
        <family val="2"/>
      </rPr>
      <t>Per patient, per unit, mulipled by the amount of patients in the group.</t>
    </r>
  </si>
  <si>
    <t>Individual Counseling</t>
  </si>
  <si>
    <t>Program Budget</t>
  </si>
  <si>
    <t>Salaries/Wages &amp; Employee Benefits</t>
  </si>
  <si>
    <t>Facility Rent/Lease</t>
  </si>
  <si>
    <t>Equipment and/or Other Asset Leases</t>
  </si>
  <si>
    <t>Other Services &amp; Supplies</t>
  </si>
  <si>
    <t>Charges for Patient Care…</t>
  </si>
  <si>
    <t>Indirect Cost</t>
  </si>
  <si>
    <t>Revenue vs. Expenditures</t>
  </si>
  <si>
    <t>Revenue</t>
  </si>
  <si>
    <t>Expenditures</t>
  </si>
  <si>
    <t>Supplemental Services (Collateral)</t>
  </si>
  <si>
    <t>Scope</t>
  </si>
  <si>
    <t>Discharge Service</t>
  </si>
  <si>
    <t>Average Group Size</t>
  </si>
  <si>
    <t>SCHEDULE 2 - FACILITY RENT/LEASE 
(Cost of Ownership - Interest, Depreciation, Insurance, Maintenance)</t>
  </si>
  <si>
    <r>
      <rPr>
        <sz val="12"/>
        <rFont val="Calibri"/>
        <family val="2"/>
      </rPr>
      <t>¹</t>
    </r>
    <r>
      <rPr>
        <b/>
        <sz val="12"/>
        <rFont val="Arial Narrow"/>
        <family val="2"/>
      </rPr>
      <t xml:space="preserve"> </t>
    </r>
    <r>
      <rPr>
        <b/>
        <sz val="10"/>
        <rFont val="Arial Narrow"/>
        <family val="2"/>
      </rPr>
      <t xml:space="preserve">Treatment Episode:  </t>
    </r>
    <r>
      <rPr>
        <sz val="10"/>
        <rFont val="Arial Narrow"/>
        <family val="2"/>
      </rPr>
      <t>Ensure that you are tracking the HCPC/CPT Codes that are delivered to make your episode duration.</t>
    </r>
  </si>
  <si>
    <r>
      <t xml:space="preserve">                                                           ANNUAL PROJECTION: How many 15-minute billable increments are </t>
    </r>
    <r>
      <rPr>
        <b/>
        <i/>
        <u/>
        <sz val="14"/>
        <rFont val="Arial Narrow"/>
        <family val="2"/>
      </rPr>
      <t>anticipated</t>
    </r>
    <r>
      <rPr>
        <b/>
        <i/>
        <sz val="14"/>
        <rFont val="Arial Narrow"/>
        <family val="2"/>
      </rPr>
      <t xml:space="preserve"> per patient per episode?
</t>
    </r>
    <r>
      <rPr>
        <b/>
        <sz val="9"/>
        <rFont val="Arial Narrow"/>
        <family val="2"/>
      </rPr>
      <t xml:space="preserve">To develop the service model projection, think of your </t>
    </r>
    <r>
      <rPr>
        <b/>
        <u/>
        <sz val="9"/>
        <rFont val="Arial Narrow"/>
        <family val="2"/>
      </rPr>
      <t>average</t>
    </r>
    <r>
      <rPr>
        <b/>
        <sz val="9"/>
        <rFont val="Arial Narrow"/>
        <family val="2"/>
      </rPr>
      <t xml:space="preserve"> patient: (1) What is the </t>
    </r>
    <r>
      <rPr>
        <b/>
        <u/>
        <sz val="9"/>
        <rFont val="Arial Narrow"/>
        <family val="2"/>
      </rPr>
      <t>average</t>
    </r>
    <r>
      <rPr>
        <b/>
        <sz val="9"/>
        <rFont val="Arial Narrow"/>
        <family val="2"/>
      </rPr>
      <t xml:space="preserve"> episode duration? Only enter projected services up to that week (Column A, Rows 13-xx). Resist over- or under-estimating as this may lead to over- or under-expenditures; (2) Enter the estimated 15-minute units [complete boxes I7, I8, J7, J8 first], then [C5:O5 for rates associated with your tier and LOC projected] </t>
    </r>
    <r>
      <rPr>
        <b/>
        <u/>
        <sz val="9"/>
        <rFont val="Arial Narrow"/>
        <family val="2"/>
      </rPr>
      <t>per patient</t>
    </r>
    <r>
      <rPr>
        <b/>
        <sz val="9"/>
        <rFont val="Arial Narrow"/>
        <family val="2"/>
      </rPr>
      <t xml:space="preserve"> understanding, however, that each patient receives individualized care. Once Completed, the Units of Services (Column P) and Total Claims (Column R) by week will prepopulate, resulting in a projected per person of services in 15-minute UOS. What is the average amount of services per patient episode projection (Box R66).</t>
    </r>
  </si>
  <si>
    <r>
      <t xml:space="preserve">Outpatient Services: ASAM 0.5 * ASAM 1.0 * ASAM 2.1 * 
</t>
    </r>
    <r>
      <rPr>
        <b/>
        <i/>
        <sz val="16"/>
        <color theme="0"/>
        <rFont val="Arial Narrow"/>
        <family val="2"/>
      </rPr>
      <t>Monthly Projections and Actual Utilization by HCPCS | CPT Code or Service</t>
    </r>
  </si>
  <si>
    <t>Group Counseling/Patient Education (90 minute)</t>
  </si>
  <si>
    <t>Program Investment Fund</t>
  </si>
  <si>
    <t>60 Day Operating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</si>
</sst>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_(* #,##0.0_);_(* \(#,##0.0\);_(* &quot;-&quot;?_);_(@_)"/>
    <numFmt numFmtId="168" formatCode="&quot;$&quot;#,##0.00"/>
    <numFmt numFmtId="169" formatCode="[$-409]mmmm\ d\,\ yyyy;@"/>
    <numFmt numFmtId="170" formatCode="&quot;$&quot;#,##0"/>
    <numFmt numFmtId="171" formatCode="0.0%"/>
    <numFmt numFmtId="172" formatCode="_(\$* #,##0.00_);_(\$* \(#,##0.00\);_(\$* \-??_);_(@_)"/>
    <numFmt numFmtId="173" formatCode="_(* #,##0.00_);_(* \(#,##0.00\);_(* \-??_);_(@_)"/>
    <numFmt numFmtId="174" formatCode="_([$$-409]* #,##0_);_([$$-409]* \(#,##0\);_([$$-409]* &quot;-&quot;??_);_(@_)"/>
  </numFmts>
  <fonts count="83" x14ac:knownFonts="1">
    <font>
      <sz val="10"/>
      <name val="Trebuchet MS"/>
    </font>
    <font>
      <sz val="11"/>
      <color theme="1"/>
      <name val="Calibri"/>
      <family val="2"/>
      <scheme val="minor"/>
    </font>
    <font>
      <sz val="11"/>
      <color theme="1"/>
      <name val="Calibri"/>
      <family val="2"/>
      <scheme val="minor"/>
    </font>
    <font>
      <sz val="10"/>
      <name val="Trebuchet MS"/>
      <family val="2"/>
    </font>
    <font>
      <b/>
      <sz val="10"/>
      <name val="Calibri"/>
      <family val="2"/>
      <scheme val="minor"/>
    </font>
    <font>
      <sz val="10"/>
      <name val="Calibri"/>
      <family val="2"/>
      <scheme val="minor"/>
    </font>
    <font>
      <b/>
      <u/>
      <sz val="10"/>
      <name val="Calibri"/>
      <family val="2"/>
      <scheme val="minor"/>
    </font>
    <font>
      <b/>
      <sz val="10"/>
      <color rgb="FF0000FF"/>
      <name val="Calibri"/>
      <family val="2"/>
      <scheme val="minor"/>
    </font>
    <font>
      <sz val="10"/>
      <color rgb="FF0000FF"/>
      <name val="Calibri"/>
      <family val="2"/>
      <scheme val="minor"/>
    </font>
    <font>
      <b/>
      <sz val="10"/>
      <color rgb="FFFF0000"/>
      <name val="Calibri"/>
      <family val="2"/>
      <scheme val="minor"/>
    </font>
    <font>
      <sz val="10"/>
      <color rgb="FFFF0000"/>
      <name val="Calibri"/>
      <family val="2"/>
      <scheme val="minor"/>
    </font>
    <font>
      <b/>
      <sz val="10"/>
      <color rgb="FFC00000"/>
      <name val="Calibri"/>
      <family val="2"/>
      <scheme val="minor"/>
    </font>
    <font>
      <sz val="11"/>
      <name val="Calibri"/>
      <family val="2"/>
      <scheme val="minor"/>
    </font>
    <font>
      <b/>
      <i/>
      <sz val="10"/>
      <color theme="1"/>
      <name val="Calibri"/>
      <family val="2"/>
      <scheme val="minor"/>
    </font>
    <font>
      <sz val="10"/>
      <color theme="1"/>
      <name val="Calibri"/>
      <family val="2"/>
      <scheme val="minor"/>
    </font>
    <font>
      <b/>
      <sz val="10"/>
      <color theme="1"/>
      <name val="Calibri"/>
      <family val="2"/>
      <scheme val="minor"/>
    </font>
    <font>
      <sz val="7"/>
      <name val="Arial"/>
      <family val="2"/>
    </font>
    <font>
      <b/>
      <i/>
      <sz val="10"/>
      <name val="Calibri"/>
      <family val="2"/>
      <scheme val="minor"/>
    </font>
    <font>
      <i/>
      <sz val="10"/>
      <color theme="1"/>
      <name val="Calibri"/>
      <family val="2"/>
      <scheme val="minor"/>
    </font>
    <font>
      <b/>
      <vertAlign val="superscript"/>
      <sz val="10"/>
      <name val="Calibri"/>
      <family val="2"/>
      <scheme val="minor"/>
    </font>
    <font>
      <sz val="10"/>
      <name val="Arial Narrow"/>
      <family val="2"/>
    </font>
    <font>
      <b/>
      <sz val="10"/>
      <name val="Arial Narrow"/>
      <family val="2"/>
    </font>
    <font>
      <b/>
      <sz val="12"/>
      <name val="Arial Narrow"/>
      <family val="2"/>
    </font>
    <font>
      <b/>
      <vertAlign val="superscript"/>
      <sz val="10"/>
      <name val="Arial Narrow"/>
      <family val="2"/>
    </font>
    <font>
      <b/>
      <i/>
      <sz val="10"/>
      <color theme="0"/>
      <name val="Arial Narrow"/>
      <family val="2"/>
    </font>
    <font>
      <b/>
      <sz val="11"/>
      <name val="Arial Narrow"/>
      <family val="2"/>
    </font>
    <font>
      <b/>
      <i/>
      <sz val="14"/>
      <color theme="0"/>
      <name val="Arial Narrow"/>
      <family val="2"/>
    </font>
    <font>
      <b/>
      <sz val="10"/>
      <color theme="4" tint="-0.249977111117893"/>
      <name val="Arial Narrow"/>
      <family val="2"/>
    </font>
    <font>
      <b/>
      <sz val="11"/>
      <color theme="0"/>
      <name val="Arial Narrow"/>
      <family val="2"/>
    </font>
    <font>
      <b/>
      <sz val="9"/>
      <name val="Arial Narrow"/>
      <family val="2"/>
    </font>
    <font>
      <b/>
      <vertAlign val="superscript"/>
      <sz val="11"/>
      <color theme="0"/>
      <name val="Arial Narrow"/>
      <family val="2"/>
    </font>
    <font>
      <sz val="11"/>
      <color theme="0"/>
      <name val="Trebuchet MS"/>
      <family val="2"/>
    </font>
    <font>
      <sz val="11"/>
      <name val="Trebuchet MS"/>
      <family val="2"/>
    </font>
    <font>
      <sz val="12"/>
      <name val="Arial Narrow"/>
      <family val="2"/>
    </font>
    <font>
      <sz val="10"/>
      <color rgb="FFFF0000"/>
      <name val="Arial Narrow"/>
      <family val="2"/>
    </font>
    <font>
      <sz val="11"/>
      <name val="Arial Narrow"/>
      <family val="2"/>
    </font>
    <font>
      <b/>
      <sz val="10"/>
      <name val="Trebuchet MS"/>
      <family val="2"/>
    </font>
    <font>
      <b/>
      <sz val="11"/>
      <color indexed="12"/>
      <name val="Arial Narrow"/>
      <family val="2"/>
    </font>
    <font>
      <sz val="11"/>
      <color rgb="FF0000FF"/>
      <name val="Arial Narrow"/>
      <family val="2"/>
    </font>
    <font>
      <sz val="11"/>
      <color theme="1"/>
      <name val="Arial Narrow"/>
      <family val="2"/>
    </font>
    <font>
      <sz val="11"/>
      <name val="Wingdings"/>
      <charset val="2"/>
    </font>
    <font>
      <b/>
      <sz val="11"/>
      <color theme="8" tint="-0.249977111117893"/>
      <name val="Arial Narrow"/>
      <family val="2"/>
    </font>
    <font>
      <b/>
      <sz val="10"/>
      <color theme="8" tint="-0.249977111117893"/>
      <name val="Arial Narrow"/>
      <family val="2"/>
    </font>
    <font>
      <b/>
      <sz val="10"/>
      <color theme="0"/>
      <name val="Calibri"/>
      <family val="2"/>
      <scheme val="minor"/>
    </font>
    <font>
      <sz val="9"/>
      <color indexed="81"/>
      <name val="Tahoma"/>
      <family val="2"/>
    </font>
    <font>
      <sz val="11"/>
      <name val="Calibri"/>
      <family val="2"/>
      <charset val="1"/>
    </font>
    <font>
      <sz val="10"/>
      <name val="Trebuchet MS"/>
      <family val="2"/>
      <charset val="1"/>
    </font>
    <font>
      <sz val="10"/>
      <name val="Arial"/>
      <family val="2"/>
    </font>
    <font>
      <b/>
      <sz val="10"/>
      <color theme="9"/>
      <name val="Arial Narrow"/>
      <family val="2"/>
    </font>
    <font>
      <b/>
      <i/>
      <sz val="11"/>
      <name val="Arial Narrow"/>
      <family val="2"/>
    </font>
    <font>
      <b/>
      <i/>
      <sz val="10"/>
      <name val="Arial Narrow"/>
      <family val="2"/>
    </font>
    <font>
      <b/>
      <u/>
      <sz val="10"/>
      <name val="Arial Narrow"/>
      <family val="2"/>
    </font>
    <font>
      <b/>
      <sz val="10"/>
      <name val="Wingdings"/>
      <charset val="2"/>
    </font>
    <font>
      <sz val="9"/>
      <name val="Arial"/>
      <family val="2"/>
    </font>
    <font>
      <sz val="9"/>
      <name val="Trebuchet MS"/>
      <family val="2"/>
    </font>
    <font>
      <b/>
      <i/>
      <sz val="14"/>
      <name val="Arial Narrow"/>
      <family val="2"/>
    </font>
    <font>
      <b/>
      <i/>
      <u/>
      <sz val="14"/>
      <name val="Arial Narrow"/>
      <family val="2"/>
    </font>
    <font>
      <b/>
      <u/>
      <sz val="9"/>
      <name val="Arial Narrow"/>
      <family val="2"/>
    </font>
    <font>
      <u/>
      <sz val="7"/>
      <color indexed="12"/>
      <name val="Arial"/>
      <family val="2"/>
      <charset val="1"/>
    </font>
    <font>
      <sz val="7"/>
      <name val="Arial"/>
      <family val="2"/>
      <charset val="1"/>
    </font>
    <font>
      <sz val="12"/>
      <name val="Calibri"/>
      <family val="2"/>
    </font>
    <font>
      <sz val="10"/>
      <name val="Calibri"/>
      <family val="2"/>
    </font>
    <font>
      <sz val="12"/>
      <name val="Trebuchet MS"/>
      <family val="2"/>
    </font>
    <font>
      <b/>
      <sz val="14"/>
      <name val="Trebuchet MS"/>
      <family val="2"/>
    </font>
    <font>
      <b/>
      <sz val="16"/>
      <color theme="0"/>
      <name val="Calibri"/>
      <family val="2"/>
      <scheme val="minor"/>
    </font>
    <font>
      <b/>
      <sz val="16"/>
      <color theme="0"/>
      <name val="Arial Narrow"/>
      <family val="2"/>
    </font>
    <font>
      <b/>
      <i/>
      <sz val="16"/>
      <color theme="0"/>
      <name val="Arial Narrow"/>
      <family val="2"/>
    </font>
    <font>
      <b/>
      <sz val="14"/>
      <color theme="0"/>
      <name val="Arial Narrow"/>
      <family val="2"/>
    </font>
    <font>
      <sz val="14"/>
      <color theme="0"/>
      <name val="Arial Narrow"/>
      <family val="2"/>
    </font>
    <font>
      <u/>
      <sz val="10"/>
      <color theme="10"/>
      <name val="Trebuchet MS"/>
      <family val="2"/>
    </font>
    <font>
      <sz val="8"/>
      <name val="Trebuchet MS"/>
      <family val="2"/>
    </font>
    <font>
      <sz val="11"/>
      <color rgb="FFFF0000"/>
      <name val="Calibri"/>
      <family val="2"/>
      <scheme val="minor"/>
    </font>
    <font>
      <b/>
      <sz val="11"/>
      <color rgb="FFFF0000"/>
      <name val="Calibri"/>
      <family val="2"/>
      <scheme val="minor"/>
    </font>
    <font>
      <sz val="11"/>
      <color rgb="FF0066FF"/>
      <name val="Calibri"/>
      <family val="2"/>
      <scheme val="minor"/>
    </font>
    <font>
      <sz val="10"/>
      <color rgb="FF000000"/>
      <name val="Calibri"/>
      <family val="2"/>
      <scheme val="minor"/>
    </font>
    <font>
      <sz val="11"/>
      <color theme="1"/>
      <name val="Arial Narrow"/>
      <family val="2"/>
    </font>
    <font>
      <sz val="11"/>
      <color theme="1"/>
      <name val="Calibri"/>
      <family val="2"/>
    </font>
    <font>
      <sz val="12"/>
      <color theme="1"/>
      <name val="Arial Narrow"/>
      <family val="2"/>
    </font>
    <font>
      <sz val="11"/>
      <name val="Calibri"/>
      <family val="2"/>
    </font>
    <font>
      <sz val="9"/>
      <name val="Calibri"/>
      <family val="2"/>
      <scheme val="minor"/>
    </font>
    <font>
      <b/>
      <sz val="12"/>
      <color rgb="FFFF0000"/>
      <name val="Arial Narrow"/>
      <family val="2"/>
    </font>
    <font>
      <b/>
      <sz val="10"/>
      <color theme="1"/>
      <name val="Arial Narrow"/>
      <family val="2"/>
    </font>
    <font>
      <b/>
      <sz val="9"/>
      <color rgb="FFFF0000"/>
      <name val="Arial Narrow"/>
      <family val="2"/>
    </font>
  </fonts>
  <fills count="23">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4" tint="-0.249977111117893"/>
        <bgColor indexed="64"/>
      </patternFill>
    </fill>
    <fill>
      <patternFill patternType="solid">
        <fgColor theme="2"/>
        <bgColor indexed="64"/>
      </patternFill>
    </fill>
    <fill>
      <patternFill patternType="solid">
        <fgColor theme="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41"/>
      </patternFill>
    </fill>
    <fill>
      <patternFill patternType="solid">
        <fgColor rgb="FF99CC00"/>
        <bgColor indexed="64"/>
      </patternFill>
    </fill>
    <fill>
      <patternFill patternType="solid">
        <fgColor theme="0" tint="-0.499984740745262"/>
        <bgColor indexed="64"/>
      </patternFill>
    </fill>
    <fill>
      <patternFill patternType="solid">
        <fgColor rgb="FFFFFFCC"/>
        <bgColor indexed="64"/>
      </patternFill>
    </fill>
    <fill>
      <patternFill patternType="solid">
        <fgColor indexed="9"/>
        <bgColor indexed="26"/>
      </patternFill>
    </fill>
    <fill>
      <patternFill patternType="solid">
        <fgColor theme="0"/>
        <bgColor theme="0"/>
      </patternFill>
    </fill>
    <fill>
      <patternFill patternType="solid">
        <fgColor theme="5"/>
        <bgColor theme="5"/>
      </patternFill>
    </fill>
    <fill>
      <patternFill patternType="solid">
        <fgColor rgb="FF92D050"/>
        <bgColor indexed="64"/>
      </patternFill>
    </fill>
    <fill>
      <patternFill patternType="solid">
        <fgColor rgb="FFFFFFFF"/>
        <bgColor rgb="FF000000"/>
      </patternFill>
    </fill>
  </fills>
  <borders count="108">
    <border>
      <left/>
      <right/>
      <top/>
      <bottom/>
      <diagonal/>
    </border>
    <border>
      <left/>
      <right/>
      <top/>
      <bottom style="thin">
        <color indexed="64"/>
      </bottom>
      <diagonal/>
    </border>
    <border>
      <left/>
      <right/>
      <top/>
      <bottom style="double">
        <color rgb="FF00B050"/>
      </bottom>
      <diagonal/>
    </border>
    <border>
      <left/>
      <right/>
      <top style="thin">
        <color rgb="FF00B050"/>
      </top>
      <bottom style="double">
        <color rgb="FF00B050"/>
      </bottom>
      <diagonal/>
    </border>
    <border>
      <left style="thin">
        <color rgb="FF00B050"/>
      </left>
      <right style="thin">
        <color rgb="FF00B050"/>
      </right>
      <top/>
      <bottom style="thin">
        <color rgb="FF00B050"/>
      </bottom>
      <diagonal/>
    </border>
    <border>
      <left style="thin">
        <color rgb="FF00B050"/>
      </left>
      <right style="double">
        <color rgb="FF00B050"/>
      </right>
      <top/>
      <bottom style="thin">
        <color rgb="FF00B050"/>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style="double">
        <color rgb="FF00B050"/>
      </right>
      <top/>
      <bottom style="double">
        <color rgb="FF00B050"/>
      </bottom>
      <diagonal/>
    </border>
    <border>
      <left/>
      <right/>
      <top style="double">
        <color rgb="FF00B050"/>
      </top>
      <bottom style="thin">
        <color indexed="64"/>
      </bottom>
      <diagonal/>
    </border>
    <border>
      <left/>
      <right style="double">
        <color rgb="FF00B050"/>
      </right>
      <top style="double">
        <color rgb="FF00B050"/>
      </top>
      <bottom style="thin">
        <color indexed="64"/>
      </bottom>
      <diagonal/>
    </border>
    <border>
      <left/>
      <right style="double">
        <color rgb="FF00B050"/>
      </right>
      <top/>
      <bottom style="thin">
        <color indexed="64"/>
      </bottom>
      <diagonal/>
    </border>
    <border>
      <left style="double">
        <color rgb="FF00B050"/>
      </left>
      <right/>
      <top style="double">
        <color rgb="FF00B050"/>
      </top>
      <bottom style="thin">
        <color indexed="64"/>
      </bottom>
      <diagonal/>
    </border>
    <border>
      <left style="double">
        <color rgb="FF00B050"/>
      </left>
      <right/>
      <top/>
      <bottom style="thin">
        <color indexed="64"/>
      </bottom>
      <diagonal/>
    </border>
    <border>
      <left/>
      <right/>
      <top/>
      <bottom style="thin">
        <color rgb="FF00B050"/>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ck">
        <color theme="1" tint="0.34998626667073579"/>
      </top>
      <bottom/>
      <diagonal/>
    </border>
    <border>
      <left/>
      <right style="thick">
        <color theme="1" tint="0.34998626667073579"/>
      </right>
      <top/>
      <bottom/>
      <diagonal/>
    </border>
    <border>
      <left style="thick">
        <color theme="1" tint="0.34998626667073579"/>
      </left>
      <right/>
      <top style="medium">
        <color theme="1" tint="0.34998626667073579"/>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right style="thick">
        <color theme="1" tint="0.34998626667073579"/>
      </right>
      <top style="thick">
        <color theme="1" tint="0.34998626667073579"/>
      </top>
      <bottom/>
      <diagonal/>
    </border>
    <border>
      <left style="thick">
        <color theme="1" tint="0.34998626667073579"/>
      </left>
      <right/>
      <top style="thick">
        <color theme="1" tint="0.34998626667073579"/>
      </top>
      <bottom/>
      <diagonal/>
    </border>
    <border>
      <left style="thick">
        <color rgb="FFC00000"/>
      </left>
      <right style="thick">
        <color rgb="FFC00000"/>
      </right>
      <top style="thick">
        <color rgb="FFC00000"/>
      </top>
      <bottom style="thick">
        <color rgb="FFC00000"/>
      </bottom>
      <diagonal/>
    </border>
    <border>
      <left style="thin">
        <color indexed="64"/>
      </left>
      <right style="thin">
        <color indexed="64"/>
      </right>
      <top style="thin">
        <color indexed="64"/>
      </top>
      <bottom/>
      <diagonal/>
    </border>
    <border>
      <left style="thick">
        <color theme="1" tint="0.34998626667073579"/>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24994659260841701"/>
      </right>
      <top style="thin">
        <color theme="0" tint="-0.34998626667073579"/>
      </top>
      <bottom style="thin">
        <color theme="0" tint="-0.34998626667073579"/>
      </bottom>
      <diagonal/>
    </border>
    <border>
      <left style="medium">
        <color theme="0" tint="-0.24994659260841701"/>
      </left>
      <right/>
      <top style="thin">
        <color theme="0" tint="-0.34998626667073579"/>
      </top>
      <bottom style="thin">
        <color theme="0" tint="-0.34998626667073579"/>
      </bottom>
      <diagonal/>
    </border>
    <border>
      <left/>
      <right style="medium">
        <color theme="0" tint="-0.24994659260841701"/>
      </right>
      <top style="thin">
        <color theme="0" tint="-0.34998626667073579"/>
      </top>
      <bottom style="thin">
        <color theme="0" tint="-0.34998626667073579"/>
      </bottom>
      <diagonal/>
    </border>
    <border>
      <left/>
      <right style="medium">
        <color theme="0" tint="-0.24994659260841701"/>
      </right>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ck">
        <color rgb="FFFF0000"/>
      </left>
      <right style="thick">
        <color rgb="FFFF0000"/>
      </right>
      <top style="thick">
        <color rgb="FFFF0000"/>
      </top>
      <bottom style="thick">
        <color rgb="FFFF0000"/>
      </bottom>
      <diagonal/>
    </border>
    <border>
      <left style="medium">
        <color theme="1" tint="0.34998626667073579"/>
      </left>
      <right style="thin">
        <color theme="0" tint="-0.24994659260841701"/>
      </right>
      <top style="medium">
        <color theme="1" tint="0.34998626667073579"/>
      </top>
      <bottom style="thin">
        <color theme="0" tint="-0.24994659260841701"/>
      </bottom>
      <diagonal/>
    </border>
    <border>
      <left style="thin">
        <color theme="0" tint="-0.24994659260841701"/>
      </left>
      <right style="thin">
        <color theme="0" tint="-0.24994659260841701"/>
      </right>
      <top style="medium">
        <color theme="1"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tint="0.34998626667073579"/>
      </left>
      <right style="thin">
        <color theme="0" tint="-0.24994659260841701"/>
      </right>
      <top style="thin">
        <color theme="0" tint="-0.24994659260841701"/>
      </top>
      <bottom style="medium">
        <color theme="1" tint="0.34998626667073579"/>
      </bottom>
      <diagonal/>
    </border>
    <border>
      <left style="thin">
        <color theme="0" tint="-0.24994659260841701"/>
      </left>
      <right style="thin">
        <color theme="0" tint="-0.24994659260841701"/>
      </right>
      <top style="medium">
        <color theme="0" tint="-0.34998626667073579"/>
      </top>
      <bottom style="thin">
        <color theme="0" tint="-0.24994659260841701"/>
      </bottom>
      <diagonal/>
    </border>
    <border>
      <left style="medium">
        <color theme="0" tint="-0.34998626667073579"/>
      </left>
      <right style="thin">
        <color theme="0" tint="-0.24994659260841701"/>
      </right>
      <top style="thin">
        <color theme="0" tint="-0.24994659260841701"/>
      </top>
      <bottom style="medium">
        <color theme="0" tint="-0.34998626667073579"/>
      </bottom>
      <diagonal/>
    </border>
    <border>
      <left style="thin">
        <color theme="0" tint="-0.24994659260841701"/>
      </left>
      <right style="thin">
        <color theme="0" tint="-0.24994659260841701"/>
      </right>
      <top style="thin">
        <color theme="0" tint="-0.24994659260841701"/>
      </top>
      <bottom style="medium">
        <color theme="0" tint="-0.34998626667073579"/>
      </bottom>
      <diagonal/>
    </border>
    <border>
      <left style="thin">
        <color theme="0" tint="-0.24994659260841701"/>
      </left>
      <right style="medium">
        <color theme="0" tint="-0.34998626667073579"/>
      </right>
      <top style="medium">
        <color theme="0" tint="-0.34998626667073579"/>
      </top>
      <bottom style="thin">
        <color theme="0" tint="-0.24994659260841701"/>
      </bottom>
      <diagonal/>
    </border>
    <border>
      <left style="thin">
        <color theme="0" tint="-0.24994659260841701"/>
      </left>
      <right style="medium">
        <color theme="0" tint="-0.34998626667073579"/>
      </right>
      <top style="thin">
        <color theme="0" tint="-0.24994659260841701"/>
      </top>
      <bottom style="thin">
        <color theme="0" tint="-0.24994659260841701"/>
      </bottom>
      <diagonal/>
    </border>
    <border>
      <left style="thin">
        <color theme="0" tint="-0.24994659260841701"/>
      </left>
      <right style="medium">
        <color theme="0" tint="-0.34998626667073579"/>
      </right>
      <top style="thin">
        <color theme="0" tint="-0.24994659260841701"/>
      </top>
      <bottom style="medium">
        <color theme="0" tint="-0.34998626667073579"/>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ck">
        <color theme="1" tint="0.34998626667073579"/>
      </left>
      <right style="thick">
        <color theme="1" tint="0.34998626667073579"/>
      </right>
      <top style="medium">
        <color theme="1" tint="0.34998626667073579"/>
      </top>
      <bottom style="thick">
        <color theme="1" tint="0.34998626667073579"/>
      </bottom>
      <diagonal/>
    </border>
    <border>
      <left style="medium">
        <color theme="1" tint="0.34998626667073579"/>
      </left>
      <right style="thin">
        <color theme="0" tint="-0.24994659260841701"/>
      </right>
      <top style="thin">
        <color theme="0" tint="-0.24994659260841701"/>
      </top>
      <bottom style="thin">
        <color theme="0" tint="-0.24994659260841701"/>
      </bottom>
      <diagonal/>
    </border>
    <border>
      <left/>
      <right style="thin">
        <color theme="0" tint="-0.499984740745262"/>
      </right>
      <top/>
      <bottom/>
      <diagonal/>
    </border>
    <border>
      <left style="medium">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right style="thin">
        <color theme="0" tint="-0.24994659260841701"/>
      </right>
      <top/>
      <bottom/>
      <diagonal/>
    </border>
    <border>
      <left style="thin">
        <color rgb="FF00B050"/>
      </left>
      <right style="thin">
        <color rgb="FF00B050"/>
      </right>
      <top style="thin">
        <color rgb="FF00B050"/>
      </top>
      <bottom style="thin">
        <color rgb="FF00B050"/>
      </bottom>
      <diagonal/>
    </border>
    <border>
      <left style="thin">
        <color indexed="21"/>
      </left>
      <right style="thin">
        <color indexed="21"/>
      </right>
      <top/>
      <bottom style="thin">
        <color indexed="21"/>
      </bottom>
      <diagonal/>
    </border>
    <border>
      <left style="thin">
        <color indexed="21"/>
      </left>
      <right style="thin">
        <color indexed="21"/>
      </right>
      <top style="thin">
        <color indexed="21"/>
      </top>
      <bottom style="thin">
        <color indexed="2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right/>
      <top/>
      <bottom style="medium">
        <color theme="0" tint="-0.499984740745262"/>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diagonal/>
    </border>
    <border>
      <left style="thick">
        <color rgb="FF0000FF"/>
      </left>
      <right style="thick">
        <color rgb="FF0000FF"/>
      </right>
      <top style="thick">
        <color rgb="FF0000FF"/>
      </top>
      <bottom style="thick">
        <color rgb="FF0000FF"/>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style="thin">
        <color theme="0" tint="-0.499984740745262"/>
      </bottom>
      <diagonal/>
    </border>
    <border>
      <left/>
      <right/>
      <top style="thin">
        <color indexed="64"/>
      </top>
      <bottom style="thin">
        <color indexed="64"/>
      </bottom>
      <diagonal/>
    </border>
    <border>
      <left style="thin">
        <color auto="1"/>
      </left>
      <right style="thin">
        <color auto="1"/>
      </right>
      <top style="thin">
        <color auto="1"/>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ck">
        <color rgb="FF00CC00"/>
      </left>
      <right style="thick">
        <color rgb="FF00CC00"/>
      </right>
      <top style="thick">
        <color rgb="FF00CC00"/>
      </top>
      <bottom style="thick">
        <color rgb="FF00CC00"/>
      </bottom>
      <diagonal/>
    </border>
    <border>
      <left style="medium">
        <color rgb="FFBFBFBF"/>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008080"/>
      </left>
      <right style="thin">
        <color rgb="FF008080"/>
      </right>
      <top/>
      <bottom style="thin">
        <color rgb="FF008080"/>
      </bottom>
      <diagonal/>
    </border>
    <border>
      <left style="thin">
        <color rgb="FF008080"/>
      </left>
      <right style="thin">
        <color rgb="FF008080"/>
      </right>
      <top style="thin">
        <color rgb="FF008080"/>
      </top>
      <bottom style="thin">
        <color rgb="FF008080"/>
      </bottom>
      <diagonal/>
    </border>
    <border>
      <left style="thin">
        <color rgb="FF000000"/>
      </left>
      <right style="thin">
        <color rgb="FF000000"/>
      </right>
      <top style="thin">
        <color rgb="FF000000"/>
      </top>
      <bottom style="thin">
        <color rgb="FF000000"/>
      </bottom>
      <diagonal/>
    </border>
    <border>
      <left/>
      <right style="thin">
        <color indexed="21"/>
      </right>
      <top/>
      <bottom style="thin">
        <color indexed="21"/>
      </bottom>
      <diagonal/>
    </border>
    <border>
      <left style="thin">
        <color rgb="FF008080"/>
      </left>
      <right style="thin">
        <color rgb="FF008080"/>
      </right>
      <top/>
      <bottom/>
      <diagonal/>
    </border>
    <border>
      <left style="thin">
        <color theme="5" tint="-0.749961851863155"/>
      </left>
      <right style="thin">
        <color theme="5" tint="-0.749961851863155"/>
      </right>
      <top style="thin">
        <color theme="5" tint="-0.749961851863155"/>
      </top>
      <bottom style="thin">
        <color theme="5" tint="-0.749961851863155"/>
      </bottom>
      <diagonal/>
    </border>
    <border>
      <left style="medium">
        <color rgb="FFCCCCCC"/>
      </left>
      <right/>
      <top style="medium">
        <color rgb="FFCCCCCC"/>
      </top>
      <bottom style="medium">
        <color rgb="FFCCCCCC"/>
      </bottom>
      <diagonal/>
    </border>
    <border>
      <left style="medium">
        <color theme="1" tint="0.34998626667073579"/>
      </left>
      <right style="thin">
        <color theme="0" tint="-0.24994659260841701"/>
      </right>
      <top style="thin">
        <color theme="0" tint="-0.24994659260841701"/>
      </top>
      <bottom/>
      <diagonal/>
    </border>
  </borders>
  <cellStyleXfs count="15">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6" fillId="0" borderId="0" applyBorder="0"/>
    <xf numFmtId="0" fontId="3" fillId="0" borderId="0"/>
    <xf numFmtId="173" fontId="46" fillId="0" borderId="0"/>
    <xf numFmtId="0" fontId="46" fillId="0" borderId="0"/>
    <xf numFmtId="0" fontId="47" fillId="0" borderId="0"/>
    <xf numFmtId="172" fontId="46" fillId="0" borderId="0"/>
    <xf numFmtId="0" fontId="58" fillId="0" borderId="0"/>
    <xf numFmtId="0" fontId="59" fillId="0" borderId="0"/>
    <xf numFmtId="9" fontId="46" fillId="0" borderId="0"/>
    <xf numFmtId="0" fontId="69" fillId="0" borderId="0" applyNumberFormat="0" applyFill="0" applyBorder="0" applyAlignment="0" applyProtection="0"/>
    <xf numFmtId="0" fontId="74" fillId="0" borderId="0"/>
  </cellStyleXfs>
  <cellXfs count="356">
    <xf numFmtId="0" fontId="0" fillId="0" borderId="0" xfId="0"/>
    <xf numFmtId="0" fontId="5" fillId="0" borderId="0" xfId="0" applyFont="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right"/>
    </xf>
    <xf numFmtId="0" fontId="4" fillId="0" borderId="0" xfId="0" applyFont="1"/>
    <xf numFmtId="0" fontId="4" fillId="0" borderId="0" xfId="0" applyFont="1" applyAlignment="1">
      <alignment horizontal="right"/>
    </xf>
    <xf numFmtId="0" fontId="5" fillId="0" borderId="0" xfId="0" applyFont="1" applyAlignment="1">
      <alignment horizontal="center" vertical="center" wrapText="1"/>
    </xf>
    <xf numFmtId="167" fontId="5" fillId="0" borderId="0" xfId="0" applyNumberFormat="1" applyFont="1" applyAlignment="1">
      <alignment horizontal="right"/>
    </xf>
    <xf numFmtId="165" fontId="5" fillId="0" borderId="0" xfId="0" applyNumberFormat="1" applyFont="1" applyAlignment="1">
      <alignment horizontal="left"/>
    </xf>
    <xf numFmtId="165" fontId="4" fillId="0" borderId="0" xfId="0" applyNumberFormat="1" applyFont="1"/>
    <xf numFmtId="0" fontId="8" fillId="0" borderId="0" xfId="0" quotePrefix="1" applyFont="1" applyAlignment="1">
      <alignment horizontal="left"/>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xf numFmtId="0" fontId="5" fillId="0" borderId="8" xfId="0" applyFont="1" applyBorder="1"/>
    <xf numFmtId="0" fontId="4" fillId="0" borderId="13" xfId="0" applyFont="1" applyBorder="1" applyAlignment="1">
      <alignment vertical="center"/>
    </xf>
    <xf numFmtId="0" fontId="5" fillId="0" borderId="14" xfId="0" applyFont="1" applyBorder="1"/>
    <xf numFmtId="165" fontId="5" fillId="0" borderId="0" xfId="0" applyNumberFormat="1" applyFont="1" applyAlignment="1">
      <alignment horizontal="right"/>
    </xf>
    <xf numFmtId="165" fontId="5" fillId="0" borderId="0" xfId="0" applyNumberFormat="1" applyFont="1"/>
    <xf numFmtId="165" fontId="5" fillId="0" borderId="0" xfId="1" applyNumberFormat="1" applyFont="1" applyFill="1" applyBorder="1" applyAlignment="1"/>
    <xf numFmtId="44" fontId="5" fillId="0" borderId="0" xfId="2" applyFont="1" applyAlignment="1">
      <alignment horizontal="right"/>
    </xf>
    <xf numFmtId="0" fontId="12" fillId="0" borderId="0" xfId="0" applyFont="1"/>
    <xf numFmtId="9" fontId="5" fillId="2" borderId="0" xfId="3" applyFont="1" applyFill="1" applyBorder="1" applyAlignment="1">
      <alignment horizontal="right"/>
    </xf>
    <xf numFmtId="165" fontId="5" fillId="2" borderId="7" xfId="1" applyNumberFormat="1" applyFont="1" applyFill="1" applyBorder="1" applyAlignment="1">
      <alignment horizontal="right"/>
    </xf>
    <xf numFmtId="9" fontId="5" fillId="2" borderId="1" xfId="3" applyFont="1" applyFill="1" applyBorder="1" applyAlignment="1">
      <alignment horizontal="right"/>
    </xf>
    <xf numFmtId="165" fontId="5" fillId="2" borderId="12" xfId="1" applyNumberFormat="1" applyFont="1" applyFill="1" applyBorder="1" applyAlignment="1">
      <alignment horizontal="right"/>
    </xf>
    <xf numFmtId="165" fontId="5" fillId="2" borderId="2" xfId="1" applyNumberFormat="1" applyFont="1" applyFill="1" applyBorder="1" applyAlignment="1">
      <alignment horizontal="right"/>
    </xf>
    <xf numFmtId="165" fontId="5" fillId="2" borderId="9" xfId="1" applyNumberFormat="1" applyFont="1" applyFill="1" applyBorder="1" applyAlignment="1">
      <alignment horizontal="right"/>
    </xf>
    <xf numFmtId="1" fontId="4" fillId="2" borderId="0" xfId="0" applyNumberFormat="1" applyFont="1" applyFill="1"/>
    <xf numFmtId="165" fontId="5" fillId="2" borderId="4" xfId="1" applyNumberFormat="1" applyFont="1" applyFill="1" applyBorder="1" applyAlignment="1">
      <alignment horizontal="right"/>
    </xf>
    <xf numFmtId="165" fontId="5" fillId="2" borderId="5" xfId="1" applyNumberFormat="1" applyFont="1" applyFill="1" applyBorder="1" applyAlignment="1">
      <alignment horizontal="right"/>
    </xf>
    <xf numFmtId="165" fontId="17" fillId="3" borderId="0" xfId="1" applyNumberFormat="1" applyFont="1" applyFill="1" applyBorder="1" applyAlignment="1">
      <alignment horizontal="right"/>
    </xf>
    <xf numFmtId="165" fontId="17" fillId="3" borderId="1" xfId="1" applyNumberFormat="1" applyFont="1" applyFill="1" applyBorder="1" applyAlignment="1">
      <alignment horizontal="right"/>
    </xf>
    <xf numFmtId="0" fontId="5" fillId="0" borderId="15" xfId="0" applyFont="1" applyBorder="1"/>
    <xf numFmtId="0" fontId="20" fillId="0" borderId="0" xfId="0" applyFont="1"/>
    <xf numFmtId="0" fontId="24" fillId="3" borderId="0" xfId="0" applyFont="1" applyFill="1" applyAlignment="1">
      <alignment horizontal="center" vertical="center" wrapText="1"/>
    </xf>
    <xf numFmtId="0" fontId="27" fillId="3" borderId="0" xfId="0" applyFont="1" applyFill="1" applyAlignment="1">
      <alignment horizontal="center" vertical="center" wrapText="1"/>
    </xf>
    <xf numFmtId="0" fontId="26" fillId="3" borderId="0" xfId="0" applyFont="1" applyFill="1" applyAlignment="1">
      <alignment horizontal="center" vertical="center" wrapText="1"/>
    </xf>
    <xf numFmtId="0" fontId="0" fillId="3" borderId="0" xfId="0" applyFill="1" applyAlignment="1">
      <alignment horizontal="center" vertical="center" wrapText="1"/>
    </xf>
    <xf numFmtId="165" fontId="34" fillId="2" borderId="0" xfId="0" applyNumberFormat="1" applyFont="1" applyFill="1"/>
    <xf numFmtId="1" fontId="33" fillId="3" borderId="27" xfId="0" applyNumberFormat="1" applyFont="1" applyFill="1" applyBorder="1" applyProtection="1">
      <protection locked="0"/>
    </xf>
    <xf numFmtId="1" fontId="33" fillId="6" borderId="27" xfId="0" applyNumberFormat="1" applyFont="1" applyFill="1" applyBorder="1" applyProtection="1">
      <protection locked="0"/>
    </xf>
    <xf numFmtId="0" fontId="35" fillId="0" borderId="0" xfId="0" applyFont="1"/>
    <xf numFmtId="166" fontId="25" fillId="2" borderId="29" xfId="2" applyNumberFormat="1" applyFont="1" applyFill="1" applyBorder="1"/>
    <xf numFmtId="0" fontId="25" fillId="7" borderId="30" xfId="0" applyFont="1" applyFill="1" applyBorder="1" applyAlignment="1">
      <alignment horizontal="center" vertical="center"/>
    </xf>
    <xf numFmtId="2" fontId="35" fillId="0" borderId="30" xfId="1" applyNumberFormat="1" applyFont="1" applyFill="1" applyBorder="1" applyAlignment="1" applyProtection="1">
      <alignment horizontal="right"/>
      <protection locked="0"/>
    </xf>
    <xf numFmtId="44" fontId="35" fillId="0" borderId="30" xfId="2" applyFont="1" applyFill="1" applyBorder="1" applyAlignment="1" applyProtection="1">
      <alignment horizontal="right"/>
      <protection locked="0"/>
    </xf>
    <xf numFmtId="43" fontId="35" fillId="7" borderId="30" xfId="1" applyFont="1" applyFill="1" applyBorder="1" applyAlignment="1" applyProtection="1">
      <alignment horizontal="right"/>
      <protection locked="0"/>
    </xf>
    <xf numFmtId="44" fontId="35" fillId="7" borderId="30" xfId="2" applyFont="1" applyFill="1" applyBorder="1" applyAlignment="1" applyProtection="1">
      <alignment horizontal="right"/>
      <protection locked="0"/>
    </xf>
    <xf numFmtId="0" fontId="35" fillId="7" borderId="30" xfId="0" applyFont="1" applyFill="1" applyBorder="1" applyAlignment="1" applyProtection="1">
      <alignment horizontal="right"/>
      <protection locked="0"/>
    </xf>
    <xf numFmtId="43" fontId="25" fillId="2" borderId="30" xfId="1" applyFont="1" applyFill="1" applyBorder="1" applyAlignment="1">
      <alignment horizontal="right"/>
    </xf>
    <xf numFmtId="0" fontId="25" fillId="0" borderId="30" xfId="0" applyFont="1" applyBorder="1" applyAlignment="1">
      <alignment horizontal="right"/>
    </xf>
    <xf numFmtId="2" fontId="35" fillId="7" borderId="30" xfId="1" applyNumberFormat="1" applyFont="1" applyFill="1" applyBorder="1" applyAlignment="1">
      <alignment horizontal="right"/>
    </xf>
    <xf numFmtId="44" fontId="35" fillId="7" borderId="30" xfId="2" applyFont="1" applyFill="1" applyBorder="1" applyAlignment="1">
      <alignment horizontal="right"/>
    </xf>
    <xf numFmtId="43" fontId="35" fillId="7" borderId="30" xfId="1" applyFont="1" applyFill="1" applyBorder="1" applyAlignment="1">
      <alignment horizontal="right"/>
    </xf>
    <xf numFmtId="0" fontId="35" fillId="7" borderId="30" xfId="0" applyFont="1" applyFill="1" applyBorder="1" applyAlignment="1">
      <alignment horizontal="right"/>
    </xf>
    <xf numFmtId="0" fontId="25" fillId="7" borderId="30" xfId="0" applyFont="1" applyFill="1" applyBorder="1" applyAlignment="1">
      <alignment horizontal="right"/>
    </xf>
    <xf numFmtId="0" fontId="25" fillId="7" borderId="35" xfId="0" applyFont="1" applyFill="1" applyBorder="1" applyAlignment="1">
      <alignment horizontal="center" vertical="center"/>
    </xf>
    <xf numFmtId="0" fontId="25" fillId="7" borderId="36" xfId="0" applyFont="1" applyFill="1" applyBorder="1" applyAlignment="1">
      <alignment horizontal="center" vertical="center"/>
    </xf>
    <xf numFmtId="0" fontId="35" fillId="0" borderId="35" xfId="0" applyFont="1" applyBorder="1" applyProtection="1">
      <protection locked="0"/>
    </xf>
    <xf numFmtId="166" fontId="35" fillId="2" borderId="36" xfId="0" applyNumberFormat="1" applyFont="1" applyFill="1" applyBorder="1"/>
    <xf numFmtId="0" fontId="39" fillId="0" borderId="35" xfId="0" applyFont="1" applyBorder="1" applyProtection="1">
      <protection locked="0"/>
    </xf>
    <xf numFmtId="0" fontId="25" fillId="7" borderId="35" xfId="0" applyFont="1" applyFill="1" applyBorder="1"/>
    <xf numFmtId="166" fontId="35" fillId="2" borderId="36" xfId="2" applyNumberFormat="1" applyFont="1" applyFill="1" applyBorder="1" applyAlignment="1">
      <alignment horizontal="right"/>
    </xf>
    <xf numFmtId="166" fontId="25" fillId="2" borderId="36" xfId="2" applyNumberFormat="1" applyFont="1" applyFill="1" applyBorder="1" applyAlignment="1">
      <alignment horizontal="right"/>
    </xf>
    <xf numFmtId="0" fontId="35" fillId="0" borderId="39" xfId="0" applyFont="1" applyBorder="1"/>
    <xf numFmtId="0" fontId="21" fillId="0" borderId="40" xfId="0" applyFont="1" applyBorder="1" applyAlignment="1">
      <alignment horizontal="left" indent="1"/>
    </xf>
    <xf numFmtId="0" fontId="25" fillId="0" borderId="40" xfId="0" applyFont="1" applyBorder="1"/>
    <xf numFmtId="0" fontId="35" fillId="0" borderId="41" xfId="0" applyFont="1" applyBorder="1"/>
    <xf numFmtId="0" fontId="35" fillId="0" borderId="42" xfId="0" applyFont="1" applyBorder="1"/>
    <xf numFmtId="0" fontId="35" fillId="0" borderId="43" xfId="0" applyFont="1" applyBorder="1"/>
    <xf numFmtId="168" fontId="21" fillId="4" borderId="48" xfId="2" applyNumberFormat="1" applyFont="1" applyFill="1" applyBorder="1" applyAlignment="1">
      <alignment horizontal="center" vertical="center"/>
    </xf>
    <xf numFmtId="165" fontId="5" fillId="2" borderId="47" xfId="1" applyNumberFormat="1" applyFont="1" applyFill="1" applyBorder="1" applyAlignment="1">
      <alignment horizontal="right"/>
    </xf>
    <xf numFmtId="0" fontId="4" fillId="0" borderId="50" xfId="0" applyFont="1" applyBorder="1"/>
    <xf numFmtId="165" fontId="4" fillId="2" borderId="51" xfId="1" applyNumberFormat="1" applyFont="1" applyFill="1" applyBorder="1" applyAlignment="1">
      <alignment horizontal="right"/>
    </xf>
    <xf numFmtId="165" fontId="5" fillId="2" borderId="53" xfId="1" applyNumberFormat="1" applyFont="1" applyFill="1" applyBorder="1" applyAlignment="1">
      <alignment horizontal="right"/>
    </xf>
    <xf numFmtId="1" fontId="4" fillId="2" borderId="54" xfId="0" applyNumberFormat="1" applyFont="1" applyFill="1" applyBorder="1" applyAlignment="1">
      <alignment horizontal="right"/>
    </xf>
    <xf numFmtId="0" fontId="4" fillId="0" borderId="57" xfId="0" applyFont="1" applyBorder="1"/>
    <xf numFmtId="0" fontId="5" fillId="0" borderId="55" xfId="0" applyFont="1" applyBorder="1" applyAlignment="1">
      <alignment horizontal="center" vertical="center"/>
    </xf>
    <xf numFmtId="0" fontId="5" fillId="0" borderId="59" xfId="0" applyFont="1" applyBorder="1" applyAlignment="1">
      <alignment horizontal="center" vertical="center" wrapText="1"/>
    </xf>
    <xf numFmtId="0" fontId="5" fillId="0" borderId="56" xfId="0" applyFont="1" applyBorder="1" applyAlignment="1">
      <alignment horizontal="center" vertical="center" wrapText="1"/>
    </xf>
    <xf numFmtId="0" fontId="5" fillId="9" borderId="55" xfId="0" applyFont="1" applyFill="1" applyBorder="1" applyAlignment="1">
      <alignment horizontal="left"/>
    </xf>
    <xf numFmtId="0" fontId="18" fillId="2" borderId="59" xfId="0" applyFont="1" applyFill="1" applyBorder="1" applyAlignment="1">
      <alignment horizontal="right"/>
    </xf>
    <xf numFmtId="165" fontId="18" fillId="2" borderId="59" xfId="0" applyNumberFormat="1" applyFont="1" applyFill="1" applyBorder="1" applyAlignment="1">
      <alignment horizontal="right"/>
    </xf>
    <xf numFmtId="0" fontId="5" fillId="9" borderId="55" xfId="0" applyFont="1" applyFill="1" applyBorder="1" applyAlignment="1">
      <alignment horizontal="left" wrapText="1"/>
    </xf>
    <xf numFmtId="0" fontId="29" fillId="9" borderId="62" xfId="0" applyFont="1" applyFill="1" applyBorder="1" applyAlignment="1">
      <alignment horizontal="center" vertical="center" wrapText="1"/>
    </xf>
    <xf numFmtId="0" fontId="29" fillId="9" borderId="47" xfId="0" applyFont="1" applyFill="1" applyBorder="1" applyAlignment="1">
      <alignment horizontal="center" vertical="center" wrapText="1"/>
    </xf>
    <xf numFmtId="0" fontId="4" fillId="0" borderId="0" xfId="0" applyFont="1" applyAlignment="1">
      <alignment horizontal="left" vertical="top"/>
    </xf>
    <xf numFmtId="7" fontId="15" fillId="2" borderId="59" xfId="0" applyNumberFormat="1" applyFont="1" applyFill="1" applyBorder="1" applyAlignment="1">
      <alignment horizontal="right"/>
    </xf>
    <xf numFmtId="0" fontId="36" fillId="0" borderId="0" xfId="0" applyFont="1"/>
    <xf numFmtId="165" fontId="4" fillId="0" borderId="0" xfId="0" applyNumberFormat="1" applyFont="1" applyAlignment="1">
      <alignment horizontal="right"/>
    </xf>
    <xf numFmtId="7" fontId="20" fillId="0" borderId="0" xfId="0" applyNumberFormat="1" applyFont="1"/>
    <xf numFmtId="0" fontId="35" fillId="7" borderId="0" xfId="0" applyFont="1" applyFill="1" applyAlignment="1" applyProtection="1">
      <alignment horizontal="right"/>
      <protection locked="0"/>
    </xf>
    <xf numFmtId="0" fontId="25" fillId="13" borderId="35" xfId="0" applyFont="1" applyFill="1" applyBorder="1"/>
    <xf numFmtId="43" fontId="35" fillId="7" borderId="0" xfId="1" applyFont="1" applyFill="1" applyBorder="1" applyAlignment="1" applyProtection="1">
      <alignment horizontal="right"/>
      <protection locked="0"/>
    </xf>
    <xf numFmtId="172" fontId="45" fillId="14" borderId="71" xfId="2" applyNumberFormat="1" applyFont="1" applyFill="1" applyBorder="1" applyAlignment="1" applyProtection="1">
      <alignment horizontal="right"/>
    </xf>
    <xf numFmtId="173" fontId="46" fillId="0" borderId="0" xfId="1" applyNumberFormat="1" applyFont="1"/>
    <xf numFmtId="0" fontId="25" fillId="3" borderId="40" xfId="0" applyFont="1" applyFill="1" applyBorder="1"/>
    <xf numFmtId="166" fontId="20" fillId="0" borderId="0" xfId="2" applyNumberFormat="1" applyFont="1" applyFill="1" applyBorder="1" applyProtection="1">
      <protection locked="0"/>
    </xf>
    <xf numFmtId="166" fontId="35" fillId="0" borderId="0" xfId="0" applyNumberFormat="1" applyFont="1"/>
    <xf numFmtId="165" fontId="20" fillId="5" borderId="16" xfId="1" applyNumberFormat="1" applyFont="1" applyFill="1" applyBorder="1"/>
    <xf numFmtId="165" fontId="15" fillId="2" borderId="60" xfId="1" applyNumberFormat="1" applyFont="1" applyFill="1" applyBorder="1" applyAlignment="1">
      <alignment horizontal="right"/>
    </xf>
    <xf numFmtId="42" fontId="4" fillId="2" borderId="58" xfId="2" applyNumberFormat="1" applyFont="1" applyFill="1" applyBorder="1" applyAlignment="1"/>
    <xf numFmtId="42" fontId="4" fillId="2" borderId="56" xfId="2" applyNumberFormat="1" applyFont="1" applyFill="1" applyBorder="1" applyAlignment="1"/>
    <xf numFmtId="44" fontId="12" fillId="0" borderId="72" xfId="2" applyFont="1" applyFill="1" applyBorder="1" applyAlignment="1">
      <alignment horizontal="right"/>
    </xf>
    <xf numFmtId="2" fontId="12" fillId="0" borderId="71" xfId="1" applyNumberFormat="1" applyFont="1" applyFill="1" applyBorder="1" applyAlignment="1">
      <alignment horizontal="right"/>
    </xf>
    <xf numFmtId="43" fontId="20" fillId="0" borderId="0" xfId="0" applyNumberFormat="1" applyFont="1"/>
    <xf numFmtId="166" fontId="4" fillId="0" borderId="0" xfId="2" applyNumberFormat="1" applyFont="1" applyFill="1" applyBorder="1" applyAlignment="1"/>
    <xf numFmtId="9" fontId="4" fillId="3" borderId="0" xfId="3" applyFont="1" applyFill="1" applyBorder="1" applyAlignment="1">
      <alignment horizontal="right"/>
    </xf>
    <xf numFmtId="9" fontId="17" fillId="3" borderId="0" xfId="3" applyFont="1" applyFill="1" applyBorder="1" applyAlignment="1">
      <alignment horizontal="right"/>
    </xf>
    <xf numFmtId="166" fontId="4" fillId="2" borderId="3" xfId="2" applyNumberFormat="1" applyFont="1" applyFill="1" applyBorder="1" applyAlignment="1"/>
    <xf numFmtId="166" fontId="5" fillId="2" borderId="0" xfId="2" applyNumberFormat="1" applyFont="1" applyFill="1" applyAlignment="1"/>
    <xf numFmtId="166" fontId="11" fillId="2" borderId="0" xfId="2" applyNumberFormat="1" applyFont="1" applyFill="1" applyAlignment="1"/>
    <xf numFmtId="166" fontId="4" fillId="3" borderId="0" xfId="2" applyNumberFormat="1" applyFont="1" applyFill="1" applyBorder="1" applyAlignment="1"/>
    <xf numFmtId="170" fontId="48" fillId="12" borderId="24" xfId="0" applyNumberFormat="1" applyFont="1" applyFill="1" applyBorder="1" applyAlignment="1">
      <alignment vertical="center"/>
    </xf>
    <xf numFmtId="0" fontId="5" fillId="12" borderId="0" xfId="0" applyFont="1" applyFill="1"/>
    <xf numFmtId="5" fontId="15" fillId="2" borderId="60" xfId="0" applyNumberFormat="1" applyFont="1" applyFill="1" applyBorder="1" applyAlignment="1">
      <alignment horizontal="right"/>
    </xf>
    <xf numFmtId="165" fontId="5" fillId="2" borderId="0" xfId="3" applyNumberFormat="1" applyFont="1" applyFill="1" applyBorder="1" applyAlignment="1">
      <alignment horizontal="right"/>
    </xf>
    <xf numFmtId="165" fontId="5" fillId="0" borderId="2" xfId="1" applyNumberFormat="1" applyFont="1" applyBorder="1" applyAlignment="1">
      <alignment horizontal="right"/>
    </xf>
    <xf numFmtId="166" fontId="35" fillId="0" borderId="0" xfId="2" applyNumberFormat="1" applyFont="1" applyFill="1" applyBorder="1" applyProtection="1">
      <protection locked="0"/>
    </xf>
    <xf numFmtId="166" fontId="35" fillId="0" borderId="44" xfId="2" applyNumberFormat="1" applyFont="1" applyFill="1" applyBorder="1" applyProtection="1">
      <protection locked="0"/>
    </xf>
    <xf numFmtId="2" fontId="45" fillId="14" borderId="71" xfId="1" applyNumberFormat="1" applyFont="1" applyFill="1" applyBorder="1" applyAlignment="1" applyProtection="1">
      <alignment horizontal="right"/>
    </xf>
    <xf numFmtId="43" fontId="46" fillId="0" borderId="0" xfId="7" applyNumberFormat="1"/>
    <xf numFmtId="0" fontId="47" fillId="0" borderId="0" xfId="8"/>
    <xf numFmtId="0" fontId="46" fillId="0" borderId="0" xfId="7"/>
    <xf numFmtId="0" fontId="46" fillId="0" borderId="1" xfId="7" applyBorder="1"/>
    <xf numFmtId="0" fontId="5" fillId="0" borderId="10" xfId="5" applyFont="1" applyBorder="1" applyAlignment="1">
      <alignment horizontal="center" vertical="center" wrapText="1"/>
    </xf>
    <xf numFmtId="165" fontId="5" fillId="2" borderId="0" xfId="1" applyNumberFormat="1" applyFont="1" applyFill="1" applyBorder="1" applyAlignment="1">
      <alignment horizontal="right"/>
    </xf>
    <xf numFmtId="165" fontId="5" fillId="2" borderId="1" xfId="1" applyNumberFormat="1" applyFont="1" applyFill="1" applyBorder="1" applyAlignment="1">
      <alignment horizontal="right"/>
    </xf>
    <xf numFmtId="171" fontId="5" fillId="0" borderId="0" xfId="3" applyNumberFormat="1" applyFont="1"/>
    <xf numFmtId="0" fontId="5" fillId="0" borderId="70" xfId="5" applyFont="1" applyBorder="1" applyAlignment="1">
      <alignment horizontal="center" vertical="center" wrapText="1"/>
    </xf>
    <xf numFmtId="0" fontId="0" fillId="3" borderId="0" xfId="0" applyFill="1"/>
    <xf numFmtId="0" fontId="62" fillId="0" borderId="0" xfId="0" applyFont="1"/>
    <xf numFmtId="0" fontId="63" fillId="7" borderId="78" xfId="0" applyFont="1" applyFill="1" applyBorder="1" applyAlignment="1">
      <alignment wrapText="1"/>
    </xf>
    <xf numFmtId="0" fontId="63" fillId="7" borderId="79" xfId="0" applyFont="1" applyFill="1" applyBorder="1" applyAlignment="1">
      <alignment wrapText="1"/>
    </xf>
    <xf numFmtId="173" fontId="63" fillId="7" borderId="79" xfId="1" applyNumberFormat="1" applyFont="1" applyFill="1" applyBorder="1" applyAlignment="1">
      <alignment wrapText="1"/>
    </xf>
    <xf numFmtId="173" fontId="63" fillId="7" borderId="80" xfId="1" applyNumberFormat="1" applyFont="1" applyFill="1" applyBorder="1" applyAlignment="1">
      <alignment wrapText="1"/>
    </xf>
    <xf numFmtId="0" fontId="0" fillId="0" borderId="73" xfId="0" applyBorder="1" applyAlignment="1">
      <alignment wrapText="1"/>
    </xf>
    <xf numFmtId="0" fontId="0" fillId="0" borderId="47" xfId="0" applyBorder="1" applyAlignment="1">
      <alignment wrapText="1"/>
    </xf>
    <xf numFmtId="173" fontId="46" fillId="0" borderId="47" xfId="1" applyNumberFormat="1" applyFont="1" applyBorder="1" applyAlignment="1">
      <alignment wrapText="1"/>
    </xf>
    <xf numFmtId="173" fontId="46" fillId="0" borderId="74" xfId="1" applyNumberFormat="1" applyFont="1" applyBorder="1" applyAlignment="1">
      <alignment wrapText="1"/>
    </xf>
    <xf numFmtId="0" fontId="47" fillId="0" borderId="47" xfId="5" applyFont="1" applyBorder="1" applyAlignment="1">
      <alignment wrapText="1"/>
    </xf>
    <xf numFmtId="0" fontId="47" fillId="0" borderId="73" xfId="5" applyFont="1" applyBorder="1" applyAlignment="1">
      <alignment wrapText="1"/>
    </xf>
    <xf numFmtId="173" fontId="46" fillId="0" borderId="47" xfId="6" applyBorder="1" applyAlignment="1">
      <alignment wrapText="1"/>
    </xf>
    <xf numFmtId="173" fontId="46" fillId="0" borderId="74" xfId="6" applyBorder="1" applyAlignment="1">
      <alignment wrapText="1"/>
    </xf>
    <xf numFmtId="0" fontId="0" fillId="3" borderId="73" xfId="0" applyFill="1" applyBorder="1" applyAlignment="1">
      <alignment wrapText="1"/>
    </xf>
    <xf numFmtId="0" fontId="47" fillId="3" borderId="47" xfId="5" applyFont="1" applyFill="1" applyBorder="1" applyAlignment="1">
      <alignment wrapText="1"/>
    </xf>
    <xf numFmtId="173" fontId="46" fillId="3" borderId="47" xfId="1" applyNumberFormat="1" applyFont="1" applyFill="1" applyBorder="1" applyAlignment="1">
      <alignment wrapText="1"/>
    </xf>
    <xf numFmtId="173" fontId="46" fillId="3" borderId="74" xfId="1" applyNumberFormat="1" applyFont="1" applyFill="1" applyBorder="1" applyAlignment="1">
      <alignment wrapText="1"/>
    </xf>
    <xf numFmtId="0" fontId="0" fillId="0" borderId="75" xfId="0" applyBorder="1" applyAlignment="1">
      <alignment wrapText="1"/>
    </xf>
    <xf numFmtId="0" fontId="0" fillId="0" borderId="76" xfId="0" applyBorder="1" applyAlignment="1">
      <alignment wrapText="1"/>
    </xf>
    <xf numFmtId="173" fontId="46" fillId="0" borderId="76" xfId="1" applyNumberFormat="1" applyFont="1" applyBorder="1" applyAlignment="1">
      <alignment wrapText="1"/>
    </xf>
    <xf numFmtId="173" fontId="46" fillId="0" borderId="77" xfId="1" applyNumberFormat="1" applyFont="1" applyBorder="1" applyAlignment="1">
      <alignment wrapText="1"/>
    </xf>
    <xf numFmtId="173" fontId="46" fillId="0" borderId="75" xfId="1" applyNumberFormat="1" applyFont="1" applyBorder="1" applyAlignment="1">
      <alignment wrapText="1"/>
    </xf>
    <xf numFmtId="0" fontId="64" fillId="0" borderId="0" xfId="0" applyFont="1"/>
    <xf numFmtId="0" fontId="20" fillId="7" borderId="17" xfId="0" applyFont="1" applyFill="1" applyBorder="1"/>
    <xf numFmtId="0" fontId="50" fillId="7" borderId="20" xfId="0" applyFont="1" applyFill="1" applyBorder="1" applyAlignment="1">
      <alignment horizontal="center" vertical="center" wrapText="1"/>
    </xf>
    <xf numFmtId="0" fontId="26" fillId="7" borderId="0" xfId="0" applyFont="1" applyFill="1" applyAlignment="1">
      <alignment horizontal="center" vertical="center" wrapText="1"/>
    </xf>
    <xf numFmtId="0" fontId="27" fillId="7" borderId="0" xfId="0" applyFont="1" applyFill="1" applyAlignment="1">
      <alignment horizontal="center" vertical="center" wrapText="1"/>
    </xf>
    <xf numFmtId="0" fontId="27" fillId="7" borderId="0" xfId="0" applyFont="1" applyFill="1" applyAlignment="1">
      <alignment horizontal="center" wrapText="1"/>
    </xf>
    <xf numFmtId="0" fontId="22" fillId="7" borderId="17" xfId="0" applyFont="1" applyFill="1" applyBorder="1" applyAlignment="1">
      <alignment horizontal="center" vertical="center"/>
    </xf>
    <xf numFmtId="0" fontId="20" fillId="7" borderId="22" xfId="0" applyFont="1" applyFill="1" applyBorder="1"/>
    <xf numFmtId="0" fontId="20" fillId="7" borderId="18" xfId="0" applyFont="1" applyFill="1" applyBorder="1"/>
    <xf numFmtId="0" fontId="21" fillId="7" borderId="0" xfId="0" applyFont="1" applyFill="1" applyAlignment="1">
      <alignment horizontal="center" vertical="center" wrapText="1"/>
    </xf>
    <xf numFmtId="0" fontId="21" fillId="7" borderId="20" xfId="0" applyFont="1" applyFill="1" applyBorder="1" applyAlignment="1">
      <alignment horizontal="center" vertical="center" wrapText="1"/>
    </xf>
    <xf numFmtId="0" fontId="20" fillId="7" borderId="21" xfId="0" applyFont="1" applyFill="1" applyBorder="1"/>
    <xf numFmtId="0" fontId="49" fillId="7" borderId="19" xfId="0" applyFont="1" applyFill="1" applyBorder="1" applyAlignment="1">
      <alignment horizontal="center" vertical="center" wrapText="1"/>
    </xf>
    <xf numFmtId="0" fontId="49" fillId="7" borderId="61" xfId="0" applyFont="1" applyFill="1" applyBorder="1" applyAlignment="1">
      <alignment horizontal="center" vertical="center" wrapText="1"/>
    </xf>
    <xf numFmtId="0" fontId="27" fillId="7" borderId="21" xfId="0" applyFont="1" applyFill="1" applyBorder="1" applyAlignment="1">
      <alignment horizontal="center" vertical="center" wrapText="1"/>
    </xf>
    <xf numFmtId="0" fontId="21" fillId="7" borderId="21" xfId="0" applyFont="1" applyFill="1" applyBorder="1" applyAlignment="1">
      <alignment horizontal="center" vertical="center" wrapText="1"/>
    </xf>
    <xf numFmtId="169" fontId="25" fillId="7" borderId="27" xfId="0" applyNumberFormat="1" applyFont="1" applyFill="1" applyBorder="1" applyAlignment="1">
      <alignment horizontal="left" vertical="center" indent="1"/>
    </xf>
    <xf numFmtId="1" fontId="21" fillId="7" borderId="27" xfId="0" applyNumberFormat="1" applyFont="1" applyFill="1" applyBorder="1" applyAlignment="1">
      <alignment horizontal="left" vertical="center" indent="1"/>
    </xf>
    <xf numFmtId="1" fontId="21" fillId="7" borderId="27" xfId="0" applyNumberFormat="1" applyFont="1" applyFill="1" applyBorder="1" applyAlignment="1" applyProtection="1">
      <alignment horizontal="left" vertical="center" indent="1"/>
      <protection locked="0"/>
    </xf>
    <xf numFmtId="1" fontId="21" fillId="7" borderId="25" xfId="0" applyNumberFormat="1" applyFont="1" applyFill="1" applyBorder="1" applyAlignment="1" applyProtection="1">
      <alignment horizontal="left" vertical="center" indent="1"/>
      <protection locked="0"/>
    </xf>
    <xf numFmtId="0" fontId="21" fillId="7" borderId="0" xfId="0" applyFont="1" applyFill="1" applyAlignment="1">
      <alignment horizontal="right" vertical="center"/>
    </xf>
    <xf numFmtId="1" fontId="22" fillId="13" borderId="24" xfId="0" applyNumberFormat="1" applyFont="1" applyFill="1" applyBorder="1" applyAlignment="1">
      <alignment horizontal="center" vertical="center"/>
    </xf>
    <xf numFmtId="0" fontId="20" fillId="7" borderId="0" xfId="0" applyFont="1" applyFill="1"/>
    <xf numFmtId="1" fontId="25" fillId="7" borderId="27" xfId="0" applyNumberFormat="1" applyFont="1" applyFill="1" applyBorder="1"/>
    <xf numFmtId="2" fontId="25" fillId="7" borderId="27" xfId="0" applyNumberFormat="1" applyFont="1" applyFill="1" applyBorder="1"/>
    <xf numFmtId="168" fontId="21" fillId="7" borderId="27" xfId="0" applyNumberFormat="1" applyFont="1" applyFill="1" applyBorder="1"/>
    <xf numFmtId="0" fontId="35" fillId="0" borderId="40" xfId="0" applyFont="1" applyBorder="1" applyAlignment="1">
      <alignment horizontal="right"/>
    </xf>
    <xf numFmtId="9" fontId="38" fillId="0" borderId="0" xfId="3" applyFont="1" applyFill="1" applyBorder="1" applyAlignment="1" applyProtection="1">
      <protection locked="0"/>
    </xf>
    <xf numFmtId="0" fontId="35" fillId="9" borderId="40" xfId="0" applyFont="1" applyFill="1" applyBorder="1" applyAlignment="1">
      <alignment horizontal="right"/>
    </xf>
    <xf numFmtId="0" fontId="35" fillId="9" borderId="0" xfId="0" applyFont="1" applyFill="1"/>
    <xf numFmtId="0" fontId="35" fillId="9" borderId="39" xfId="0" applyFont="1" applyFill="1" applyBorder="1"/>
    <xf numFmtId="0" fontId="25" fillId="9" borderId="40" xfId="0" applyFont="1" applyFill="1" applyBorder="1"/>
    <xf numFmtId="0" fontId="25" fillId="9" borderId="40" xfId="0" applyFont="1" applyFill="1" applyBorder="1" applyAlignment="1">
      <alignment horizontal="left"/>
    </xf>
    <xf numFmtId="166" fontId="20" fillId="0" borderId="44" xfId="0" applyNumberFormat="1" applyFont="1" applyBorder="1" applyAlignment="1">
      <alignment horizontal="center"/>
    </xf>
    <xf numFmtId="43" fontId="25" fillId="2" borderId="84" xfId="1" applyFont="1" applyFill="1" applyBorder="1" applyAlignment="1">
      <alignment horizontal="right"/>
    </xf>
    <xf numFmtId="9" fontId="38" fillId="9" borderId="85" xfId="3" applyFont="1" applyFill="1" applyBorder="1" applyAlignment="1" applyProtection="1">
      <protection locked="0"/>
    </xf>
    <xf numFmtId="0" fontId="69" fillId="7" borderId="0" xfId="13" applyFill="1" applyBorder="1" applyAlignment="1">
      <alignment horizontal="center" vertical="center" wrapText="1"/>
    </xf>
    <xf numFmtId="0" fontId="5" fillId="9" borderId="86" xfId="0" applyFont="1" applyFill="1" applyBorder="1" applyAlignment="1">
      <alignment horizontal="left"/>
    </xf>
    <xf numFmtId="0" fontId="42" fillId="0" borderId="40" xfId="0" applyFont="1" applyBorder="1" applyAlignment="1">
      <alignment horizontal="center"/>
    </xf>
    <xf numFmtId="0" fontId="42" fillId="0" borderId="0" xfId="0" applyFont="1" applyAlignment="1">
      <alignment horizontal="center"/>
    </xf>
    <xf numFmtId="0" fontId="42" fillId="0" borderId="39" xfId="0" applyFont="1" applyBorder="1" applyAlignment="1">
      <alignment horizontal="center"/>
    </xf>
    <xf numFmtId="0" fontId="36" fillId="7" borderId="0" xfId="0" applyFont="1" applyFill="1" applyAlignment="1">
      <alignment horizontal="right" vertical="center"/>
    </xf>
    <xf numFmtId="0" fontId="29" fillId="9" borderId="82" xfId="0" applyFont="1" applyFill="1" applyBorder="1" applyAlignment="1">
      <alignment horizontal="center" vertical="center" wrapText="1"/>
    </xf>
    <xf numFmtId="0" fontId="0" fillId="0" borderId="0" xfId="0" applyAlignment="1">
      <alignment vertical="center"/>
    </xf>
    <xf numFmtId="2" fontId="5" fillId="2" borderId="70" xfId="1" applyNumberFormat="1" applyFont="1" applyFill="1" applyBorder="1" applyAlignment="1"/>
    <xf numFmtId="0" fontId="18" fillId="15" borderId="59" xfId="0" applyFont="1" applyFill="1" applyBorder="1" applyAlignment="1">
      <alignment horizontal="right"/>
    </xf>
    <xf numFmtId="165" fontId="18" fillId="15" borderId="59" xfId="0" applyNumberFormat="1" applyFont="1" applyFill="1" applyBorder="1" applyAlignment="1">
      <alignment horizontal="right"/>
    </xf>
    <xf numFmtId="7" fontId="15" fillId="15" borderId="59" xfId="0" applyNumberFormat="1" applyFont="1" applyFill="1" applyBorder="1" applyAlignment="1">
      <alignment horizontal="right"/>
    </xf>
    <xf numFmtId="42" fontId="4" fillId="15" borderId="56" xfId="2" applyNumberFormat="1" applyFont="1" applyFill="1" applyBorder="1" applyAlignment="1"/>
    <xf numFmtId="2" fontId="5" fillId="15" borderId="70" xfId="1" applyNumberFormat="1" applyFont="1" applyFill="1" applyBorder="1" applyAlignment="1"/>
    <xf numFmtId="0" fontId="18" fillId="16" borderId="59" xfId="0" applyFont="1" applyFill="1" applyBorder="1" applyAlignment="1">
      <alignment horizontal="right"/>
    </xf>
    <xf numFmtId="39" fontId="5" fillId="15" borderId="0" xfId="0" applyNumberFormat="1" applyFont="1" applyFill="1" applyAlignment="1">
      <alignment horizontal="left"/>
    </xf>
    <xf numFmtId="39" fontId="5" fillId="0" borderId="0" xfId="0" applyNumberFormat="1" applyFont="1" applyAlignment="1">
      <alignment horizontal="left"/>
    </xf>
    <xf numFmtId="0" fontId="5" fillId="0" borderId="0" xfId="0" applyFont="1" applyAlignment="1">
      <alignment horizontal="center" wrapText="1"/>
    </xf>
    <xf numFmtId="0" fontId="35" fillId="10" borderId="89" xfId="0" applyFont="1" applyFill="1" applyBorder="1" applyAlignment="1">
      <alignment horizontal="center" vertical="center"/>
    </xf>
    <xf numFmtId="0" fontId="35" fillId="10" borderId="59" xfId="0" applyFont="1" applyFill="1" applyBorder="1" applyAlignment="1">
      <alignment horizontal="center" vertical="center"/>
    </xf>
    <xf numFmtId="0" fontId="35" fillId="10" borderId="90" xfId="0" applyFont="1" applyFill="1" applyBorder="1" applyAlignment="1">
      <alignment horizontal="center" vertical="center"/>
    </xf>
    <xf numFmtId="0" fontId="10" fillId="0" borderId="91" xfId="0" applyFont="1" applyBorder="1"/>
    <xf numFmtId="165" fontId="13" fillId="17" borderId="44" xfId="1" applyNumberFormat="1" applyFont="1" applyFill="1" applyBorder="1" applyAlignment="1">
      <alignment horizontal="right"/>
    </xf>
    <xf numFmtId="39" fontId="13" fillId="2" borderId="44" xfId="1" applyNumberFormat="1" applyFont="1" applyFill="1" applyBorder="1" applyAlignment="1">
      <alignment horizontal="right"/>
    </xf>
    <xf numFmtId="164" fontId="13" fillId="3" borderId="93" xfId="1" applyNumberFormat="1" applyFont="1" applyFill="1" applyBorder="1"/>
    <xf numFmtId="165" fontId="13" fillId="3" borderId="94" xfId="1" applyNumberFormat="1" applyFont="1" applyFill="1" applyBorder="1" applyAlignment="1">
      <alignment horizontal="right"/>
    </xf>
    <xf numFmtId="165" fontId="13" fillId="3" borderId="92" xfId="1" applyNumberFormat="1" applyFont="1" applyFill="1" applyBorder="1"/>
    <xf numFmtId="165" fontId="14" fillId="0" borderId="95" xfId="1" applyNumberFormat="1" applyFont="1" applyFill="1" applyBorder="1" applyAlignment="1">
      <alignment horizontal="right"/>
    </xf>
    <xf numFmtId="2" fontId="5" fillId="0" borderId="0" xfId="3" applyNumberFormat="1" applyFont="1" applyAlignment="1">
      <alignment horizontal="right"/>
    </xf>
    <xf numFmtId="165" fontId="13" fillId="0" borderId="96" xfId="1" applyNumberFormat="1" applyFont="1" applyFill="1" applyBorder="1"/>
    <xf numFmtId="165" fontId="15" fillId="17" borderId="44" xfId="1" applyNumberFormat="1" applyFont="1" applyFill="1" applyBorder="1" applyAlignment="1">
      <alignment horizontal="right"/>
    </xf>
    <xf numFmtId="0" fontId="21" fillId="0" borderId="40" xfId="0" applyFont="1" applyBorder="1" applyAlignment="1">
      <alignment horizontal="left" wrapText="1" indent="1"/>
    </xf>
    <xf numFmtId="166" fontId="35" fillId="0" borderId="97" xfId="0" applyNumberFormat="1" applyFont="1" applyBorder="1"/>
    <xf numFmtId="0" fontId="21" fillId="0" borderId="0" xfId="0" applyFont="1" applyAlignment="1">
      <alignment horizontal="left" indent="1"/>
    </xf>
    <xf numFmtId="0" fontId="21" fillId="0" borderId="40" xfId="0" applyFont="1" applyBorder="1" applyAlignment="1">
      <alignment vertical="top"/>
    </xf>
    <xf numFmtId="166" fontId="21" fillId="0" borderId="44" xfId="0" applyNumberFormat="1" applyFont="1" applyBorder="1" applyAlignment="1">
      <alignment horizontal="left" indent="1"/>
    </xf>
    <xf numFmtId="165" fontId="9" fillId="0" borderId="2" xfId="1" applyNumberFormat="1" applyFont="1" applyBorder="1" applyAlignment="1">
      <alignment horizontal="right"/>
    </xf>
    <xf numFmtId="0" fontId="75" fillId="0" borderId="98" xfId="14" applyFont="1" applyBorder="1"/>
    <xf numFmtId="2" fontId="76" fillId="19" borderId="100" xfId="14" applyNumberFormat="1" applyFont="1" applyFill="1" applyBorder="1" applyAlignment="1">
      <alignment horizontal="right"/>
    </xf>
    <xf numFmtId="2" fontId="76" fillId="0" borderId="100" xfId="14" applyNumberFormat="1" applyFont="1" applyBorder="1" applyAlignment="1">
      <alignment horizontal="right"/>
    </xf>
    <xf numFmtId="2" fontId="75" fillId="0" borderId="99" xfId="14" applyNumberFormat="1" applyFont="1" applyBorder="1" applyAlignment="1">
      <alignment horizontal="right"/>
    </xf>
    <xf numFmtId="1" fontId="77" fillId="19" borderId="102" xfId="14" applyNumberFormat="1" applyFont="1" applyFill="1" applyBorder="1"/>
    <xf numFmtId="1" fontId="77" fillId="20" borderId="102" xfId="14" applyNumberFormat="1" applyFont="1" applyFill="1" applyBorder="1"/>
    <xf numFmtId="0" fontId="39" fillId="0" borderId="98" xfId="14" applyFont="1" applyBorder="1"/>
    <xf numFmtId="2" fontId="2" fillId="0" borderId="99" xfId="14" applyNumberFormat="1" applyFont="1" applyBorder="1" applyAlignment="1">
      <alignment horizontal="right"/>
    </xf>
    <xf numFmtId="0" fontId="4" fillId="0" borderId="0" xfId="0" applyFont="1" applyAlignment="1">
      <alignment horizontal="right" wrapText="1"/>
    </xf>
    <xf numFmtId="165" fontId="18" fillId="21" borderId="59" xfId="0" applyNumberFormat="1" applyFont="1" applyFill="1" applyBorder="1" applyAlignment="1">
      <alignment horizontal="right"/>
    </xf>
    <xf numFmtId="10" fontId="21" fillId="0" borderId="44" xfId="0" applyNumberFormat="1" applyFont="1" applyBorder="1" applyAlignment="1">
      <alignment horizontal="left" indent="1"/>
    </xf>
    <xf numFmtId="8" fontId="5" fillId="0" borderId="0" xfId="0" applyNumberFormat="1" applyFont="1" applyAlignment="1">
      <alignment horizontal="right"/>
    </xf>
    <xf numFmtId="0" fontId="4" fillId="0" borderId="0" xfId="0" applyFont="1" applyAlignment="1">
      <alignment horizontal="right" vertical="top" wrapText="1"/>
    </xf>
    <xf numFmtId="0" fontId="6" fillId="0" borderId="0" xfId="0" applyFont="1"/>
    <xf numFmtId="0" fontId="4" fillId="0" borderId="0" xfId="0" applyFont="1" applyAlignment="1">
      <alignment wrapText="1"/>
    </xf>
    <xf numFmtId="166" fontId="10" fillId="2" borderId="0" xfId="0" applyNumberFormat="1" applyFont="1" applyFill="1"/>
    <xf numFmtId="166" fontId="10" fillId="2" borderId="0" xfId="2" applyNumberFormat="1" applyFont="1" applyFill="1" applyBorder="1" applyAlignment="1">
      <alignment vertical="center"/>
    </xf>
    <xf numFmtId="0" fontId="5" fillId="9" borderId="86" xfId="0" applyFont="1" applyFill="1" applyBorder="1" applyAlignment="1">
      <alignment vertical="center"/>
    </xf>
    <xf numFmtId="0" fontId="5" fillId="9" borderId="87" xfId="0" applyFont="1" applyFill="1" applyBorder="1" applyAlignment="1">
      <alignment vertical="center"/>
    </xf>
    <xf numFmtId="174" fontId="4" fillId="17" borderId="0" xfId="2" applyNumberFormat="1" applyFont="1" applyFill="1"/>
    <xf numFmtId="0" fontId="79" fillId="0" borderId="0" xfId="0" applyFont="1" applyAlignment="1">
      <alignment horizontal="center"/>
    </xf>
    <xf numFmtId="168" fontId="80" fillId="7" borderId="0" xfId="0" applyNumberFormat="1" applyFont="1" applyFill="1" applyAlignment="1">
      <alignment horizontal="center" vertical="center"/>
    </xf>
    <xf numFmtId="0" fontId="39" fillId="0" borderId="0" xfId="14" applyFont="1"/>
    <xf numFmtId="7" fontId="34" fillId="2" borderId="0" xfId="2" applyNumberFormat="1" applyFont="1" applyFill="1" applyProtection="1"/>
    <xf numFmtId="5" fontId="20" fillId="0" borderId="0" xfId="0" applyNumberFormat="1" applyFont="1"/>
    <xf numFmtId="2" fontId="76" fillId="19" borderId="104" xfId="14" applyNumberFormat="1" applyFont="1" applyFill="1" applyBorder="1" applyAlignment="1">
      <alignment horizontal="right"/>
    </xf>
    <xf numFmtId="0" fontId="39" fillId="3" borderId="106" xfId="8" applyFont="1" applyFill="1" applyBorder="1" applyAlignment="1">
      <alignment horizontal="left" vertical="top"/>
    </xf>
    <xf numFmtId="2" fontId="45" fillId="0" borderId="105" xfId="6" applyNumberFormat="1" applyFont="1" applyBorder="1" applyAlignment="1">
      <alignment horizontal="right"/>
    </xf>
    <xf numFmtId="44" fontId="78" fillId="22" borderId="100" xfId="2" applyFont="1" applyFill="1" applyBorder="1" applyAlignment="1">
      <alignment horizontal="right"/>
    </xf>
    <xf numFmtId="44" fontId="76" fillId="19" borderId="101" xfId="2" applyFont="1" applyFill="1" applyBorder="1" applyAlignment="1">
      <alignment horizontal="right"/>
    </xf>
    <xf numFmtId="44" fontId="2" fillId="0" borderId="99" xfId="2" applyFont="1" applyBorder="1" applyAlignment="1">
      <alignment horizontal="right"/>
    </xf>
    <xf numFmtId="44" fontId="75" fillId="0" borderId="99" xfId="2" applyFont="1" applyBorder="1" applyAlignment="1">
      <alignment horizontal="right"/>
    </xf>
    <xf numFmtId="44" fontId="76" fillId="19" borderId="100" xfId="2" applyFont="1" applyFill="1" applyBorder="1" applyAlignment="1">
      <alignment horizontal="right"/>
    </xf>
    <xf numFmtId="44" fontId="45" fillId="18" borderId="103" xfId="2" applyFont="1" applyFill="1" applyBorder="1" applyAlignment="1">
      <alignment horizontal="right"/>
    </xf>
    <xf numFmtId="44" fontId="35" fillId="2" borderId="36" xfId="2" applyFont="1" applyFill="1" applyBorder="1"/>
    <xf numFmtId="0" fontId="81" fillId="0" borderId="40" xfId="0" applyFont="1" applyBorder="1" applyAlignment="1">
      <alignment horizontal="left" wrapText="1" indent="1"/>
    </xf>
    <xf numFmtId="166" fontId="39" fillId="0" borderId="44" xfId="2" applyNumberFormat="1" applyFont="1" applyFill="1" applyBorder="1" applyProtection="1">
      <protection locked="0"/>
    </xf>
    <xf numFmtId="0" fontId="25" fillId="0" borderId="27" xfId="0" applyFont="1" applyBorder="1"/>
    <xf numFmtId="42" fontId="35" fillId="0" borderId="27" xfId="2" applyNumberFormat="1" applyFont="1" applyBorder="1"/>
    <xf numFmtId="166" fontId="35" fillId="0" borderId="27" xfId="0" applyNumberFormat="1" applyFont="1" applyBorder="1"/>
    <xf numFmtId="0" fontId="35" fillId="0" borderId="27" xfId="0" applyFont="1" applyBorder="1"/>
    <xf numFmtId="0" fontId="79" fillId="0" borderId="0" xfId="0" applyFont="1" applyAlignment="1">
      <alignment horizontal="left" vertical="center" wrapText="1"/>
    </xf>
    <xf numFmtId="2" fontId="1" fillId="0" borderId="99" xfId="14" applyNumberFormat="1" applyFont="1" applyBorder="1" applyAlignment="1">
      <alignment horizontal="right"/>
    </xf>
    <xf numFmtId="44" fontId="1" fillId="0" borderId="99" xfId="2" applyFont="1" applyBorder="1" applyAlignment="1">
      <alignment horizontal="right"/>
    </xf>
    <xf numFmtId="0" fontId="22" fillId="7" borderId="0" xfId="0" applyFont="1" applyFill="1" applyAlignment="1">
      <alignment horizontal="center" vertical="center"/>
    </xf>
    <xf numFmtId="0" fontId="29" fillId="9" borderId="107" xfId="0" applyFont="1" applyFill="1" applyBorder="1" applyAlignment="1">
      <alignment horizontal="center" vertical="center" wrapText="1"/>
    </xf>
    <xf numFmtId="0" fontId="51" fillId="7" borderId="0" xfId="0" applyFont="1" applyFill="1" applyAlignment="1">
      <alignment horizontal="center" vertical="center"/>
    </xf>
    <xf numFmtId="0" fontId="82" fillId="9" borderId="107" xfId="0" applyFont="1" applyFill="1" applyBorder="1" applyAlignment="1">
      <alignment horizontal="center" vertical="center" wrapText="1"/>
    </xf>
    <xf numFmtId="0" fontId="34" fillId="0" borderId="0" xfId="0" applyFont="1" applyAlignment="1">
      <alignment horizontal="right" vertical="center" wrapText="1"/>
    </xf>
    <xf numFmtId="2" fontId="5" fillId="0" borderId="0" xfId="0" applyNumberFormat="1" applyFont="1" applyAlignment="1">
      <alignment horizontal="right"/>
    </xf>
    <xf numFmtId="0" fontId="25" fillId="9" borderId="40" xfId="0" applyFont="1" applyFill="1" applyBorder="1" applyAlignment="1">
      <alignment wrapText="1"/>
    </xf>
    <xf numFmtId="0" fontId="20" fillId="0" borderId="0" xfId="0" applyFont="1" applyAlignment="1">
      <alignment wrapText="1"/>
    </xf>
    <xf numFmtId="0" fontId="20" fillId="0" borderId="89" xfId="0" applyFont="1" applyBorder="1" applyAlignment="1">
      <alignment wrapText="1"/>
    </xf>
    <xf numFmtId="0" fontId="27" fillId="7" borderId="18" xfId="0" applyFont="1" applyFill="1" applyBorder="1" applyAlignment="1">
      <alignment horizontal="center" wrapText="1"/>
    </xf>
    <xf numFmtId="0" fontId="27" fillId="3" borderId="18" xfId="0" applyFont="1" applyFill="1" applyBorder="1" applyAlignment="1">
      <alignment horizontal="center" vertical="center" wrapText="1"/>
    </xf>
    <xf numFmtId="0" fontId="67" fillId="11" borderId="32" xfId="0" applyFont="1" applyFill="1" applyBorder="1" applyAlignment="1">
      <alignment horizontal="center"/>
    </xf>
    <xf numFmtId="0" fontId="68" fillId="11" borderId="33" xfId="0" applyFont="1" applyFill="1" applyBorder="1" applyAlignment="1">
      <alignment horizontal="center"/>
    </xf>
    <xf numFmtId="0" fontId="68" fillId="11" borderId="34" xfId="0" applyFont="1" applyFill="1" applyBorder="1" applyAlignment="1">
      <alignment horizontal="center"/>
    </xf>
    <xf numFmtId="0" fontId="37" fillId="3" borderId="35" xfId="0" applyFont="1" applyFill="1" applyBorder="1" applyAlignment="1">
      <alignment vertical="center"/>
    </xf>
    <xf numFmtId="0" fontId="20" fillId="3" borderId="30" xfId="0" applyFont="1" applyFill="1" applyBorder="1" applyAlignment="1">
      <alignment vertical="center"/>
    </xf>
    <xf numFmtId="0" fontId="20" fillId="3" borderId="36" xfId="0" applyFont="1" applyFill="1" applyBorder="1" applyAlignment="1">
      <alignment vertical="center"/>
    </xf>
    <xf numFmtId="0" fontId="37" fillId="0" borderId="37" xfId="0" applyFont="1" applyBorder="1" applyAlignment="1">
      <alignment horizontal="left" vertical="center"/>
    </xf>
    <xf numFmtId="0" fontId="37" fillId="0" borderId="31" xfId="0" applyFont="1" applyBorder="1" applyAlignment="1">
      <alignment horizontal="left" vertical="center"/>
    </xf>
    <xf numFmtId="0" fontId="37" fillId="0" borderId="38" xfId="0" applyFont="1" applyBorder="1" applyAlignment="1">
      <alignment horizontal="left" vertical="center"/>
    </xf>
    <xf numFmtId="0" fontId="65" fillId="11" borderId="40" xfId="0" applyFont="1" applyFill="1" applyBorder="1" applyAlignment="1">
      <alignment horizontal="center" vertical="center"/>
    </xf>
    <xf numFmtId="0" fontId="65" fillId="11" borderId="0" xfId="0" applyFont="1" applyFill="1" applyAlignment="1">
      <alignment horizontal="center" vertical="center"/>
    </xf>
    <xf numFmtId="0" fontId="65" fillId="11" borderId="39" xfId="0" applyFont="1" applyFill="1" applyBorder="1" applyAlignment="1">
      <alignment horizontal="center" vertical="center"/>
    </xf>
    <xf numFmtId="0" fontId="42" fillId="0" borderId="40" xfId="0" applyFont="1" applyBorder="1" applyAlignment="1">
      <alignment horizontal="center"/>
    </xf>
    <xf numFmtId="0" fontId="42" fillId="0" borderId="0" xfId="0" applyFont="1" applyAlignment="1">
      <alignment horizontal="center"/>
    </xf>
    <xf numFmtId="0" fontId="42" fillId="0" borderId="39" xfId="0" applyFont="1" applyBorder="1" applyAlignment="1">
      <alignment horizontal="center"/>
    </xf>
    <xf numFmtId="0" fontId="35" fillId="0" borderId="0" xfId="0" applyFont="1" applyAlignment="1">
      <alignment horizontal="center"/>
    </xf>
    <xf numFmtId="0" fontId="25" fillId="0" borderId="27" xfId="0" applyFont="1" applyBorder="1" applyAlignment="1">
      <alignment horizontal="center"/>
    </xf>
    <xf numFmtId="0" fontId="55" fillId="7" borderId="0" xfId="0" applyFont="1" applyFill="1" applyAlignment="1">
      <alignment horizontal="left" vertical="center" wrapText="1"/>
    </xf>
    <xf numFmtId="0" fontId="28" fillId="8" borderId="45" xfId="0" applyFont="1" applyFill="1" applyBorder="1" applyAlignment="1">
      <alignment horizontal="center" vertical="center"/>
    </xf>
    <xf numFmtId="0" fontId="28" fillId="8" borderId="46" xfId="0" applyFont="1" applyFill="1" applyBorder="1" applyAlignment="1">
      <alignment horizontal="center" vertical="center"/>
    </xf>
    <xf numFmtId="0" fontId="31" fillId="8" borderId="46" xfId="0" applyFont="1" applyFill="1" applyBorder="1" applyAlignment="1">
      <alignment horizontal="center" vertical="center"/>
    </xf>
    <xf numFmtId="0" fontId="32" fillId="8" borderId="46" xfId="0" applyFont="1" applyFill="1" applyBorder="1" applyAlignment="1">
      <alignment vertical="center"/>
    </xf>
    <xf numFmtId="0" fontId="21" fillId="7" borderId="0" xfId="0" applyFont="1" applyFill="1" applyAlignment="1">
      <alignment horizontal="center" vertical="center"/>
    </xf>
    <xf numFmtId="0" fontId="36" fillId="7" borderId="0" xfId="0" applyFont="1" applyFill="1" applyAlignment="1">
      <alignment horizontal="center" vertical="center"/>
    </xf>
    <xf numFmtId="0" fontId="21" fillId="7" borderId="0" xfId="0" applyFont="1" applyFill="1" applyAlignment="1">
      <alignment horizontal="right" vertical="center" wrapText="1"/>
    </xf>
    <xf numFmtId="0" fontId="36" fillId="7" borderId="0" xfId="0" applyFont="1" applyFill="1" applyAlignment="1">
      <alignment horizontal="right" vertical="center"/>
    </xf>
    <xf numFmtId="0" fontId="21" fillId="7" borderId="23" xfId="0" applyFont="1" applyFill="1" applyBorder="1" applyAlignment="1">
      <alignment horizontal="center" vertical="center" wrapText="1"/>
    </xf>
    <xf numFmtId="0" fontId="21" fillId="7" borderId="26" xfId="0" applyFont="1" applyFill="1" applyBorder="1" applyAlignment="1">
      <alignment horizontal="center" vertical="center" wrapText="1"/>
    </xf>
    <xf numFmtId="0" fontId="3" fillId="7" borderId="26" xfId="0" applyFont="1" applyFill="1" applyBorder="1" applyAlignment="1">
      <alignment horizontal="center" vertical="center"/>
    </xf>
    <xf numFmtId="0" fontId="29" fillId="9" borderId="82" xfId="0" applyFont="1" applyFill="1" applyBorder="1" applyAlignment="1">
      <alignment horizontal="center" vertical="center" wrapText="1"/>
    </xf>
    <xf numFmtId="0" fontId="29" fillId="9" borderId="83" xfId="0" applyFont="1" applyFill="1" applyBorder="1" applyAlignment="1">
      <alignment horizontal="center" vertical="center" wrapText="1"/>
    </xf>
    <xf numFmtId="0" fontId="65" fillId="11" borderId="0" xfId="0" applyFont="1" applyFill="1" applyAlignment="1">
      <alignment horizontal="center" vertical="center" wrapText="1"/>
    </xf>
    <xf numFmtId="0" fontId="65" fillId="11" borderId="18" xfId="0" applyFont="1" applyFill="1" applyBorder="1" applyAlignment="1">
      <alignment horizontal="center" vertical="center" wrapText="1"/>
    </xf>
    <xf numFmtId="0" fontId="20" fillId="0" borderId="0" xfId="0" applyFont="1" applyAlignment="1">
      <alignment horizontal="left"/>
    </xf>
    <xf numFmtId="0" fontId="20" fillId="0" borderId="0" xfId="0" applyFont="1" applyAlignment="1">
      <alignment vertical="center" wrapText="1"/>
    </xf>
    <xf numFmtId="0" fontId="0" fillId="0" borderId="0" xfId="0" applyAlignment="1">
      <alignment vertical="center"/>
    </xf>
    <xf numFmtId="0" fontId="53" fillId="7" borderId="88" xfId="0" applyFont="1" applyFill="1" applyBorder="1" applyAlignment="1">
      <alignment horizontal="left" wrapText="1"/>
    </xf>
    <xf numFmtId="0" fontId="54" fillId="7" borderId="28" xfId="0" applyFont="1" applyFill="1" applyBorder="1" applyAlignment="1">
      <alignment horizontal="left" wrapText="1"/>
    </xf>
    <xf numFmtId="0" fontId="54" fillId="7" borderId="88" xfId="0" applyFont="1" applyFill="1" applyBorder="1" applyAlignment="1">
      <alignment horizontal="left" wrapText="1"/>
    </xf>
    <xf numFmtId="0" fontId="53" fillId="7" borderId="1" xfId="0" applyFont="1" applyFill="1" applyBorder="1" applyAlignment="1">
      <alignment horizontal="left" wrapText="1"/>
    </xf>
    <xf numFmtId="0" fontId="54" fillId="7" borderId="1" xfId="0" applyFont="1" applyFill="1" applyBorder="1" applyAlignment="1">
      <alignment horizontal="left" wrapText="1"/>
    </xf>
    <xf numFmtId="0" fontId="21" fillId="7" borderId="0" xfId="0" applyFont="1" applyFill="1" applyAlignment="1">
      <alignment vertical="center"/>
    </xf>
    <xf numFmtId="0" fontId="3" fillId="7" borderId="0" xfId="0" applyFont="1" applyFill="1"/>
    <xf numFmtId="0" fontId="20" fillId="0" borderId="0" xfId="0" applyFont="1" applyAlignment="1">
      <alignment wrapText="1"/>
    </xf>
    <xf numFmtId="0" fontId="3" fillId="0" borderId="0" xfId="0" applyFont="1"/>
    <xf numFmtId="0" fontId="61" fillId="0" borderId="0" xfId="0" applyFont="1" applyAlignment="1">
      <alignment wrapText="1"/>
    </xf>
    <xf numFmtId="0" fontId="64" fillId="11" borderId="81" xfId="0" applyFont="1" applyFill="1" applyBorder="1" applyAlignment="1">
      <alignment horizontal="center" wrapText="1"/>
    </xf>
    <xf numFmtId="0" fontId="5" fillId="0" borderId="0" xfId="0" applyFont="1" applyAlignment="1">
      <alignment horizontal="center" vertical="top" wrapText="1"/>
    </xf>
    <xf numFmtId="0" fontId="5" fillId="0" borderId="0" xfId="0" applyFont="1" applyAlignment="1">
      <alignment horizontal="left" wrapText="1"/>
    </xf>
    <xf numFmtId="0" fontId="5" fillId="0" borderId="66" xfId="0" applyFont="1" applyBorder="1" applyAlignment="1">
      <alignment horizontal="left" vertical="center" wrapText="1"/>
    </xf>
    <xf numFmtId="0" fontId="5" fillId="0" borderId="0" xfId="0" applyFont="1" applyAlignment="1">
      <alignment horizontal="left" vertical="center"/>
    </xf>
    <xf numFmtId="0" fontId="5" fillId="0" borderId="66" xfId="0" applyFont="1" applyBorder="1" applyAlignment="1">
      <alignment horizontal="left" vertical="center"/>
    </xf>
    <xf numFmtId="0" fontId="64" fillId="11" borderId="0" xfId="0" applyFont="1" applyFill="1" applyAlignment="1">
      <alignment horizontal="center"/>
    </xf>
    <xf numFmtId="0" fontId="6" fillId="0" borderId="64" xfId="0" applyFont="1" applyBorder="1" applyAlignment="1">
      <alignment horizontal="left"/>
    </xf>
    <xf numFmtId="0" fontId="6" fillId="0" borderId="65" xfId="0" applyFont="1" applyBorder="1" applyAlignment="1">
      <alignment horizontal="left"/>
    </xf>
    <xf numFmtId="0" fontId="4" fillId="0" borderId="66" xfId="0" applyFont="1" applyBorder="1" applyAlignment="1">
      <alignment horizontal="left"/>
    </xf>
    <xf numFmtId="0" fontId="4" fillId="0" borderId="0" xfId="0" applyFont="1" applyAlignment="1">
      <alignment horizontal="left"/>
    </xf>
    <xf numFmtId="0" fontId="5" fillId="0" borderId="66" xfId="0" applyFont="1" applyBorder="1" applyAlignment="1">
      <alignment horizontal="left"/>
    </xf>
    <xf numFmtId="0" fontId="5" fillId="0" borderId="0" xfId="0" applyFont="1" applyAlignment="1">
      <alignment horizontal="left"/>
    </xf>
    <xf numFmtId="0" fontId="4" fillId="0" borderId="63" xfId="0" applyFont="1" applyBorder="1" applyAlignment="1">
      <alignment horizontal="left"/>
    </xf>
    <xf numFmtId="0" fontId="4" fillId="0" borderId="67" xfId="0" applyFont="1" applyBorder="1" applyAlignment="1">
      <alignment horizontal="left"/>
    </xf>
    <xf numFmtId="0" fontId="4" fillId="0" borderId="68" xfId="0" applyFont="1" applyBorder="1" applyAlignment="1">
      <alignment horizontal="left"/>
    </xf>
    <xf numFmtId="0" fontId="43" fillId="11" borderId="0" xfId="0" applyFont="1" applyFill="1" applyAlignment="1">
      <alignment horizontal="center" vertical="center" textRotation="90"/>
    </xf>
    <xf numFmtId="0" fontId="4" fillId="7" borderId="0" xfId="0" applyFont="1" applyFill="1" applyAlignment="1">
      <alignment horizontal="center" vertical="center"/>
    </xf>
    <xf numFmtId="0" fontId="4" fillId="7" borderId="69" xfId="0" applyFont="1" applyFill="1" applyBorder="1" applyAlignment="1">
      <alignment horizontal="center" vertical="center"/>
    </xf>
    <xf numFmtId="0" fontId="4" fillId="7" borderId="52" xfId="0" applyFont="1" applyFill="1" applyBorder="1" applyAlignment="1">
      <alignment horizontal="center" vertical="center" wrapText="1"/>
    </xf>
    <xf numFmtId="0" fontId="4" fillId="7" borderId="53"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4" fillId="7" borderId="47" xfId="0" applyFont="1" applyFill="1" applyBorder="1" applyAlignment="1">
      <alignment horizontal="center" vertical="center" wrapText="1"/>
    </xf>
    <xf numFmtId="173" fontId="63" fillId="7" borderId="78" xfId="1" applyNumberFormat="1" applyFont="1" applyFill="1" applyBorder="1" applyAlignment="1">
      <alignment horizontal="center" wrapText="1"/>
    </xf>
    <xf numFmtId="173" fontId="63" fillId="7" borderId="79" xfId="1" applyNumberFormat="1" applyFont="1" applyFill="1" applyBorder="1" applyAlignment="1">
      <alignment horizontal="center" wrapText="1"/>
    </xf>
    <xf numFmtId="173" fontId="63" fillId="7" borderId="80" xfId="1" applyNumberFormat="1" applyFont="1" applyFill="1" applyBorder="1" applyAlignment="1">
      <alignment horizontal="center" wrapText="1"/>
    </xf>
    <xf numFmtId="44" fontId="5" fillId="2" borderId="0" xfId="2" applyFont="1" applyFill="1" applyAlignment="1"/>
  </cellXfs>
  <cellStyles count="15">
    <cellStyle name="Comma" xfId="1" builtinId="3"/>
    <cellStyle name="Comma 2" xfId="6" xr:uid="{00000000-0005-0000-0000-000001000000}"/>
    <cellStyle name="Currency" xfId="2" builtinId="4"/>
    <cellStyle name="Currency 2" xfId="9" xr:uid="{00000000-0005-0000-0000-000003000000}"/>
    <cellStyle name="Excel Built-in Normal" xfId="7" xr:uid="{00000000-0005-0000-0000-000004000000}"/>
    <cellStyle name="Hyperlink" xfId="13" builtinId="8"/>
    <cellStyle name="Hyperlink 2" xfId="10" xr:uid="{00000000-0005-0000-0000-000006000000}"/>
    <cellStyle name="Normal" xfId="0" builtinId="0"/>
    <cellStyle name="Normal 2" xfId="4" xr:uid="{00000000-0005-0000-0000-000008000000}"/>
    <cellStyle name="Normal 2 2" xfId="11" xr:uid="{00000000-0005-0000-0000-000009000000}"/>
    <cellStyle name="Normal 3" xfId="5" xr:uid="{00000000-0005-0000-0000-00000A000000}"/>
    <cellStyle name="Normal 3 2" xfId="8" xr:uid="{00000000-0005-0000-0000-00000B000000}"/>
    <cellStyle name="Normal 4" xfId="14" xr:uid="{00000000-0005-0000-0000-00000C000000}"/>
    <cellStyle name="Percent" xfId="3" builtinId="5"/>
    <cellStyle name="Percent 2" xfId="12" xr:uid="{00000000-0005-0000-0000-00000E000000}"/>
  </cellStyles>
  <dxfs count="4">
    <dxf>
      <font>
        <color theme="8"/>
      </font>
    </dxf>
    <dxf>
      <font>
        <color rgb="FF9C0006"/>
      </font>
    </dxf>
    <dxf>
      <font>
        <color rgb="FFFF0000"/>
      </font>
    </dxf>
    <dxf>
      <font>
        <color rgb="FF0000FF"/>
      </font>
    </dxf>
  </dxfs>
  <tableStyles count="0" defaultTableStyle="TableStyleMedium2" defaultPivotStyle="PivotStyleLight16"/>
  <colors>
    <mruColors>
      <color rgb="FFFFFFCC"/>
      <color rgb="FF00CC00"/>
      <color rgb="FF0066FF"/>
      <color rgb="FF99CC00"/>
      <color rgb="FF0000FF"/>
      <color rgb="FF9966FF"/>
      <color rgb="FFCCFFCC"/>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Program Budget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solidFill>
                <a:sysClr val="windowText" lastClr="000000"/>
              </a:solidFill>
            </a:ln>
          </c:spPr>
          <c:dPt>
            <c:idx val="0"/>
            <c:bubble3D val="0"/>
            <c:spPr>
              <a:solidFill>
                <a:srgbClr val="FF0000"/>
              </a:solidFill>
              <a:ln w="19050">
                <a:solidFill>
                  <a:sysClr val="windowText" lastClr="000000"/>
                </a:solidFill>
              </a:ln>
              <a:effectLst/>
            </c:spPr>
            <c:extLst>
              <c:ext xmlns:c16="http://schemas.microsoft.com/office/drawing/2014/chart" uri="{C3380CC4-5D6E-409C-BE32-E72D297353CC}">
                <c16:uniqueId val="{00000001-F6AA-41CA-9305-244E1AE583FF}"/>
              </c:ext>
            </c:extLst>
          </c:dPt>
          <c:dPt>
            <c:idx val="1"/>
            <c:bubble3D val="0"/>
            <c:spPr>
              <a:solidFill>
                <a:schemeClr val="accent2"/>
              </a:solidFill>
              <a:ln w="19050">
                <a:solidFill>
                  <a:sysClr val="windowText" lastClr="000000"/>
                </a:solidFill>
              </a:ln>
              <a:effectLst/>
            </c:spPr>
            <c:extLst>
              <c:ext xmlns:c16="http://schemas.microsoft.com/office/drawing/2014/chart" uri="{C3380CC4-5D6E-409C-BE32-E72D297353CC}">
                <c16:uniqueId val="{00000003-F6AA-41CA-9305-244E1AE583FF}"/>
              </c:ext>
            </c:extLst>
          </c:dPt>
          <c:dPt>
            <c:idx val="2"/>
            <c:bubble3D val="0"/>
            <c:spPr>
              <a:solidFill>
                <a:schemeClr val="accent3"/>
              </a:solidFill>
              <a:ln w="19050">
                <a:solidFill>
                  <a:sysClr val="windowText" lastClr="000000"/>
                </a:solidFill>
              </a:ln>
              <a:effectLst/>
            </c:spPr>
            <c:extLst>
              <c:ext xmlns:c16="http://schemas.microsoft.com/office/drawing/2014/chart" uri="{C3380CC4-5D6E-409C-BE32-E72D297353CC}">
                <c16:uniqueId val="{00000006-F6AA-41CA-9305-244E1AE583FF}"/>
              </c:ext>
            </c:extLst>
          </c:dPt>
          <c:dPt>
            <c:idx val="3"/>
            <c:bubble3D val="0"/>
            <c:spPr>
              <a:solidFill>
                <a:schemeClr val="accent4"/>
              </a:solidFill>
              <a:ln w="19050">
                <a:solidFill>
                  <a:sysClr val="windowText" lastClr="000000"/>
                </a:solidFill>
              </a:ln>
              <a:effectLst/>
            </c:spPr>
            <c:extLst>
              <c:ext xmlns:c16="http://schemas.microsoft.com/office/drawing/2014/chart" uri="{C3380CC4-5D6E-409C-BE32-E72D297353CC}">
                <c16:uniqueId val="{00000004-F6AA-41CA-9305-244E1AE583FF}"/>
              </c:ext>
            </c:extLst>
          </c:dPt>
          <c:dPt>
            <c:idx val="4"/>
            <c:bubble3D val="0"/>
            <c:spPr>
              <a:solidFill>
                <a:schemeClr val="accent5"/>
              </a:solidFill>
              <a:ln w="19050">
                <a:solidFill>
                  <a:sysClr val="windowText" lastClr="000000"/>
                </a:solidFill>
              </a:ln>
              <a:effectLst/>
            </c:spPr>
            <c:extLst>
              <c:ext xmlns:c16="http://schemas.microsoft.com/office/drawing/2014/chart" uri="{C3380CC4-5D6E-409C-BE32-E72D297353CC}">
                <c16:uniqueId val="{00000005-F6AA-41CA-9305-244E1AE583FF}"/>
              </c:ext>
            </c:extLst>
          </c:dPt>
          <c:dPt>
            <c:idx val="5"/>
            <c:bubble3D val="0"/>
            <c:spPr>
              <a:solidFill>
                <a:schemeClr val="accent6"/>
              </a:solidFill>
              <a:ln w="19050">
                <a:solidFill>
                  <a:sysClr val="windowText" lastClr="000000"/>
                </a:solidFill>
              </a:ln>
              <a:effectLst/>
            </c:spPr>
            <c:extLst>
              <c:ext xmlns:c16="http://schemas.microsoft.com/office/drawing/2014/chart" uri="{C3380CC4-5D6E-409C-BE32-E72D297353CC}">
                <c16:uniqueId val="{00000002-F6AA-41CA-9305-244E1AE583FF}"/>
              </c:ext>
            </c:extLst>
          </c:dPt>
          <c:dLbls>
            <c:dLbl>
              <c:idx val="0"/>
              <c:tx>
                <c:rich>
                  <a:bodyPr/>
                  <a:lstStyle/>
                  <a:p>
                    <a:fld id="{92CC6256-DB42-4996-8FDC-BF2268DA5468}" type="PERCENTAGE">
                      <a:rPr lang="en-US" sz="1400" baseline="0"/>
                      <a:pPr/>
                      <a:t>[PERCENTAGE]</a:t>
                    </a:fld>
                    <a:endParaRPr lang="en-US"/>
                  </a:p>
                </c:rich>
              </c:tx>
              <c:dLblPos val="ctr"/>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6AA-41CA-9305-244E1AE583FF}"/>
                </c:ext>
              </c:extLst>
            </c:dLbl>
            <c:dLbl>
              <c:idx val="1"/>
              <c:tx>
                <c:rich>
                  <a:bodyPr/>
                  <a:lstStyle/>
                  <a:p>
                    <a:fld id="{4DDA29F7-9D82-4541-AEEE-C60F7704F426}" type="PERCENTAGE">
                      <a:rPr lang="en-US" baseline="0"/>
                      <a:pPr/>
                      <a:t>[PERCENTAGE]</a:t>
                    </a:fld>
                    <a:endParaRPr lang="en-US"/>
                  </a:p>
                </c:rich>
              </c:tx>
              <c:dLblPos val="ctr"/>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6AA-41CA-9305-244E1AE583FF}"/>
                </c:ext>
              </c:extLst>
            </c:dLbl>
            <c:dLbl>
              <c:idx val="2"/>
              <c:tx>
                <c:rich>
                  <a:bodyPr/>
                  <a:lstStyle/>
                  <a:p>
                    <a:fld id="{38DD86E6-BE8E-4FA7-AECE-45673765BBB8}" type="PERCENTAGE">
                      <a:rPr lang="en-US" baseline="0"/>
                      <a:pPr/>
                      <a:t>[PERCENTAGE]</a:t>
                    </a:fld>
                    <a:endParaRPr lang="en-US"/>
                  </a:p>
                </c:rich>
              </c:tx>
              <c:dLblPos val="ctr"/>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F6AA-41CA-9305-244E1AE583FF}"/>
                </c:ext>
              </c:extLst>
            </c:dLbl>
            <c:dLbl>
              <c:idx val="3"/>
              <c:tx>
                <c:rich>
                  <a:bodyPr/>
                  <a:lstStyle/>
                  <a:p>
                    <a:fld id="{8A86F0DD-82DD-4FD6-BC47-E8F838E2CDEC}" type="PERCENTAGE">
                      <a:rPr lang="en-US" sz="1400" baseline="0"/>
                      <a:pPr/>
                      <a:t>[PERCENTAGE]</a:t>
                    </a:fld>
                    <a:endParaRPr lang="en-US"/>
                  </a:p>
                </c:rich>
              </c:tx>
              <c:dLblPos val="ctr"/>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F6AA-41CA-9305-244E1AE583FF}"/>
                </c:ext>
              </c:extLst>
            </c:dLbl>
            <c:dLbl>
              <c:idx val="4"/>
              <c:tx>
                <c:rich>
                  <a:bodyPr/>
                  <a:lstStyle/>
                  <a:p>
                    <a:r>
                      <a:rPr lang="en-US" baseline="0"/>
                      <a:t> </a:t>
                    </a:r>
                    <a:fld id="{1D27F0B0-770B-414C-8939-948E84AA69C8}" type="PERCENTAGE">
                      <a:rPr lang="en-US" baseline="0"/>
                      <a:pPr/>
                      <a:t>[PERCENTAGE]</a:t>
                    </a:fld>
                    <a:endParaRPr lang="en-US" baseline="0"/>
                  </a:p>
                </c:rich>
              </c:tx>
              <c:dLblPos val="ctr"/>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6AA-41CA-9305-244E1AE583FF}"/>
                </c:ext>
              </c:extLst>
            </c:dLbl>
            <c:dLbl>
              <c:idx val="5"/>
              <c:tx>
                <c:rich>
                  <a:bodyPr/>
                  <a:lstStyle/>
                  <a:p>
                    <a:fld id="{92DBFC6A-534D-4A9F-A843-06E787631BCD}" type="PERCENTAGE">
                      <a:rPr lang="en-US" sz="1400" baseline="0"/>
                      <a:pPr/>
                      <a:t>[PERCENTAGE]</a:t>
                    </a:fld>
                    <a:endParaRPr lang="en-US"/>
                  </a:p>
                </c:rich>
              </c:tx>
              <c:dLblPos val="ctr"/>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6AA-41CA-9305-244E1AE583FF}"/>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'Program Budget'!$H$39:$H$44</c:f>
              <c:strCache>
                <c:ptCount val="6"/>
                <c:pt idx="0">
                  <c:v>Salaries/Wages &amp; Employee Benefits</c:v>
                </c:pt>
                <c:pt idx="1">
                  <c:v>Facility Rent/Lease</c:v>
                </c:pt>
                <c:pt idx="2">
                  <c:v>Equipment and/or Other Asset Leases</c:v>
                </c:pt>
                <c:pt idx="3">
                  <c:v>Other Services &amp; Supplies</c:v>
                </c:pt>
                <c:pt idx="4">
                  <c:v>Charges for Patient Care…</c:v>
                </c:pt>
                <c:pt idx="5">
                  <c:v>Indirect Cost</c:v>
                </c:pt>
              </c:strCache>
            </c:strRef>
          </c:cat>
          <c:val>
            <c:numRef>
              <c:f>'Program Budget'!$I$39:$I$44</c:f>
              <c:numCache>
                <c:formatCode>_("$"* #,##0_);_("$"* \(#,##0\);_("$"*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6AA-41CA-9305-244E1AE583FF}"/>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3.396648977525922E-2"/>
          <c:y val="0.7117022750006412"/>
          <c:w val="0.92999587775186154"/>
          <c:h val="0.2730968563782947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b="1"/>
              <a:t>Net Revenue vs. Expenditures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B32D-4618-976D-20608213828B}"/>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3348-4798-B01C-83434FA4BB0A}"/>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'Program Budget'!$H$17:$H$18</c:f>
              <c:strCache>
                <c:ptCount val="2"/>
                <c:pt idx="0">
                  <c:v>Revenue</c:v>
                </c:pt>
                <c:pt idx="1">
                  <c:v>Expenditures</c:v>
                </c:pt>
              </c:strCache>
            </c:strRef>
          </c:cat>
          <c:val>
            <c:numRef>
              <c:f>'Program Budget'!$I$17:$I$18</c:f>
              <c:numCache>
                <c:formatCode>_("$"* #,##0_);_("$"* \(#,##0\);_("$"* "-"??_);_(@_)</c:formatCode>
                <c:ptCount val="2"/>
                <c:pt idx="0" formatCode="_(&quot;$&quot;* #,##0_);_(&quot;$&quot;* \(#,##0\);_(&quot;$&quot;* &quot;-&quot;_);_(@_)">
                  <c:v>0</c:v>
                </c:pt>
                <c:pt idx="1">
                  <c:v>0</c:v>
                </c:pt>
              </c:numCache>
            </c:numRef>
          </c:val>
          <c:extLst>
            <c:ext xmlns:c16="http://schemas.microsoft.com/office/drawing/2014/chart" uri="{C3380CC4-5D6E-409C-BE32-E72D297353CC}">
              <c16:uniqueId val="{00000000-B32D-4618-976D-20608213828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59054</xdr:colOff>
      <xdr:row>22</xdr:row>
      <xdr:rowOff>87629</xdr:rowOff>
    </xdr:from>
    <xdr:to>
      <xdr:col>9</xdr:col>
      <xdr:colOff>350519</xdr:colOff>
      <xdr:row>51</xdr:row>
      <xdr:rowOff>160019</xdr:rowOff>
    </xdr:to>
    <xdr:graphicFrame macro="">
      <xdr:nvGraphicFramePr>
        <xdr:cNvPr id="3" name="Chart 2">
          <a:extLst>
            <a:ext uri="{FF2B5EF4-FFF2-40B4-BE49-F238E27FC236}">
              <a16:creationId xmlns:a16="http://schemas.microsoft.com/office/drawing/2014/main" id="{F1A0B7C9-2AA2-AD30-A2BA-D585B9F81E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186690</xdr:colOff>
      <xdr:row>2</xdr:row>
      <xdr:rowOff>56196</xdr:rowOff>
    </xdr:from>
    <xdr:to>
      <xdr:col>9</xdr:col>
      <xdr:colOff>81915</xdr:colOff>
      <xdr:row>18</xdr:row>
      <xdr:rowOff>99059</xdr:rowOff>
    </xdr:to>
    <xdr:graphicFrame macro="">
      <xdr:nvGraphicFramePr>
        <xdr:cNvPr id="4" name="Chart 3">
          <a:extLst>
            <a:ext uri="{FF2B5EF4-FFF2-40B4-BE49-F238E27FC236}">
              <a16:creationId xmlns:a16="http://schemas.microsoft.com/office/drawing/2014/main" id="{498523C4-3682-C76C-2D85-39FEA06411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77</xdr:row>
      <xdr:rowOff>0</xdr:rowOff>
    </xdr:from>
    <xdr:to>
      <xdr:col>2</xdr:col>
      <xdr:colOff>600075</xdr:colOff>
      <xdr:row>101</xdr:row>
      <xdr:rowOff>151194</xdr:rowOff>
    </xdr:to>
    <xdr:pic>
      <xdr:nvPicPr>
        <xdr:cNvPr id="2" name="Picture 1">
          <a:extLst>
            <a:ext uri="{FF2B5EF4-FFF2-40B4-BE49-F238E27FC236}">
              <a16:creationId xmlns:a16="http://schemas.microsoft.com/office/drawing/2014/main" id="{D9344C38-5ED0-4FC1-BD53-8490F479C645}"/>
            </a:ext>
          </a:extLst>
        </xdr:cNvPr>
        <xdr:cNvPicPr>
          <a:picLocks noChangeAspect="1"/>
        </xdr:cNvPicPr>
      </xdr:nvPicPr>
      <xdr:blipFill>
        <a:blip xmlns:r="http://schemas.openxmlformats.org/officeDocument/2006/relationships" r:embed="rId3"/>
        <a:stretch>
          <a:fillRect/>
        </a:stretch>
      </xdr:blipFill>
      <xdr:spPr>
        <a:xfrm>
          <a:off x="0" y="17040225"/>
          <a:ext cx="6600825" cy="5180394"/>
        </a:xfrm>
        <a:prstGeom prst="rect">
          <a:avLst/>
        </a:prstGeom>
      </xdr:spPr>
    </xdr:pic>
    <xdr:clientData/>
  </xdr:twoCellAnchor>
</xdr:wsDr>
</file>

<file path=xl/theme/theme1.xml><?xml version="1.0" encoding="utf-8"?>
<a:theme xmlns:a="http://schemas.openxmlformats.org/drawingml/2006/main" name="Office Theme">
  <a:themeElements>
    <a:clrScheme name="vk">
      <a:dk1>
        <a:sysClr val="windowText" lastClr="000000"/>
      </a:dk1>
      <a:lt1>
        <a:sysClr val="window" lastClr="FFFFFF"/>
      </a:lt1>
      <a:dk2>
        <a:srgbClr val="1F497D"/>
      </a:dk2>
      <a:lt2>
        <a:srgbClr val="EEECE1"/>
      </a:lt2>
      <a:accent1>
        <a:srgbClr val="FFFFCC"/>
      </a:accent1>
      <a:accent2>
        <a:srgbClr val="CCFFCC"/>
      </a:accent2>
      <a:accent3>
        <a:srgbClr val="9BBB59"/>
      </a:accent3>
      <a:accent4>
        <a:srgbClr val="8064A2"/>
      </a:accent4>
      <a:accent5>
        <a:srgbClr val="0000FF"/>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publichealth.lacounty.gov/sapc/NetworkProviders/Regulations.ht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82"/>
  <sheetViews>
    <sheetView topLeftCell="A66" zoomScaleNormal="100" workbookViewId="0">
      <selection activeCell="M21" sqref="M21"/>
    </sheetView>
  </sheetViews>
  <sheetFormatPr defaultColWidth="9.140625" defaultRowHeight="16.5" x14ac:dyDescent="0.3"/>
  <cols>
    <col min="1" max="1" width="69.85546875" style="43" bestFit="1" customWidth="1"/>
    <col min="2" max="2" width="20.140625" style="43" bestFit="1" customWidth="1"/>
    <col min="3" max="3" width="11.85546875" style="43" bestFit="1" customWidth="1"/>
    <col min="4" max="4" width="18.28515625" style="43" bestFit="1" customWidth="1"/>
    <col min="5" max="6" width="9.140625" style="43"/>
    <col min="7" max="7" width="21.7109375" style="43" customWidth="1"/>
    <col min="8" max="8" width="31.28515625" style="43" customWidth="1"/>
    <col min="9" max="9" width="14.85546875" style="43" customWidth="1"/>
    <col min="10" max="10" width="11" style="43" bestFit="1" customWidth="1"/>
    <col min="11" max="16384" width="9.140625" style="43"/>
  </cols>
  <sheetData>
    <row r="1" spans="1:10" ht="18.75" x14ac:dyDescent="0.3">
      <c r="A1" s="283" t="s">
        <v>0</v>
      </c>
      <c r="B1" s="284"/>
      <c r="C1" s="284"/>
      <c r="D1" s="285"/>
    </row>
    <row r="2" spans="1:10" ht="18.600000000000001" customHeight="1" x14ac:dyDescent="0.3">
      <c r="A2" s="286" t="s">
        <v>1</v>
      </c>
      <c r="B2" s="287"/>
      <c r="C2" s="287"/>
      <c r="D2" s="288"/>
    </row>
    <row r="3" spans="1:10" x14ac:dyDescent="0.3">
      <c r="A3" s="58" t="s">
        <v>2</v>
      </c>
      <c r="B3" s="45" t="s">
        <v>3</v>
      </c>
      <c r="C3" s="45" t="s">
        <v>4</v>
      </c>
      <c r="D3" s="59" t="s">
        <v>5</v>
      </c>
    </row>
    <row r="4" spans="1:10" x14ac:dyDescent="0.3">
      <c r="A4" s="234"/>
      <c r="B4" s="229">
        <v>0</v>
      </c>
      <c r="C4" s="256">
        <v>0</v>
      </c>
      <c r="D4" s="61">
        <f t="shared" ref="D4:D21" si="0">(B4*2080)*C4</f>
        <v>0</v>
      </c>
    </row>
    <row r="5" spans="1:10" x14ac:dyDescent="0.3">
      <c r="A5" s="234"/>
      <c r="B5" s="229">
        <v>0</v>
      </c>
      <c r="C5" s="256">
        <v>0</v>
      </c>
      <c r="D5" s="61">
        <f t="shared" si="0"/>
        <v>0</v>
      </c>
    </row>
    <row r="6" spans="1:10" x14ac:dyDescent="0.3">
      <c r="A6" s="234"/>
      <c r="B6" s="229">
        <v>0</v>
      </c>
      <c r="C6" s="256">
        <v>0</v>
      </c>
      <c r="D6" s="61">
        <f t="shared" si="0"/>
        <v>0</v>
      </c>
    </row>
    <row r="7" spans="1:10" x14ac:dyDescent="0.3">
      <c r="B7" s="230">
        <v>0</v>
      </c>
      <c r="C7" s="257">
        <v>0</v>
      </c>
      <c r="D7" s="61">
        <f t="shared" si="0"/>
        <v>0</v>
      </c>
    </row>
    <row r="8" spans="1:10" x14ac:dyDescent="0.3">
      <c r="A8" s="234"/>
      <c r="B8" s="270">
        <v>0</v>
      </c>
      <c r="C8" s="271">
        <v>0</v>
      </c>
      <c r="D8" s="61">
        <f t="shared" si="0"/>
        <v>0</v>
      </c>
    </row>
    <row r="9" spans="1:10" x14ac:dyDescent="0.3">
      <c r="A9" s="234"/>
      <c r="B9" s="270">
        <v>0</v>
      </c>
      <c r="C9" s="271">
        <v>0</v>
      </c>
      <c r="D9" s="61">
        <f t="shared" si="0"/>
        <v>0</v>
      </c>
    </row>
    <row r="10" spans="1:10" x14ac:dyDescent="0.3">
      <c r="B10" s="270">
        <v>0</v>
      </c>
      <c r="C10" s="271">
        <v>0</v>
      </c>
      <c r="D10" s="61">
        <f t="shared" si="0"/>
        <v>0</v>
      </c>
    </row>
    <row r="11" spans="1:10" x14ac:dyDescent="0.3">
      <c r="A11" s="234"/>
      <c r="B11" s="270">
        <v>0</v>
      </c>
      <c r="C11" s="271">
        <v>0</v>
      </c>
      <c r="D11" s="61">
        <f t="shared" si="0"/>
        <v>0</v>
      </c>
    </row>
    <row r="12" spans="1:10" x14ac:dyDescent="0.3">
      <c r="A12" s="234"/>
      <c r="B12" s="270">
        <v>0</v>
      </c>
      <c r="C12" s="271">
        <v>0</v>
      </c>
      <c r="D12" s="61">
        <f t="shared" si="0"/>
        <v>0</v>
      </c>
    </row>
    <row r="13" spans="1:10" x14ac:dyDescent="0.3">
      <c r="A13" s="234"/>
      <c r="B13" s="270">
        <v>0</v>
      </c>
      <c r="C13" s="271">
        <v>0</v>
      </c>
      <c r="D13" s="61">
        <f t="shared" si="0"/>
        <v>0</v>
      </c>
      <c r="I13" s="298"/>
      <c r="J13" s="298"/>
    </row>
    <row r="14" spans="1:10" x14ac:dyDescent="0.3">
      <c r="A14" s="234"/>
      <c r="B14" s="270">
        <v>0</v>
      </c>
      <c r="C14" s="271">
        <v>0</v>
      </c>
      <c r="D14" s="61">
        <f t="shared" si="0"/>
        <v>0</v>
      </c>
    </row>
    <row r="15" spans="1:10" x14ac:dyDescent="0.3">
      <c r="A15" s="234"/>
      <c r="B15" s="270">
        <v>0</v>
      </c>
      <c r="C15" s="271">
        <v>0</v>
      </c>
      <c r="D15" s="61">
        <f t="shared" si="0"/>
        <v>0</v>
      </c>
    </row>
    <row r="16" spans="1:10" x14ac:dyDescent="0.3">
      <c r="A16" s="234"/>
      <c r="B16" s="270">
        <v>0</v>
      </c>
      <c r="C16" s="271">
        <v>0</v>
      </c>
      <c r="D16" s="61">
        <f t="shared" si="0"/>
        <v>0</v>
      </c>
      <c r="H16" s="299" t="s">
        <v>233</v>
      </c>
      <c r="I16" s="299"/>
    </row>
    <row r="17" spans="1:9" x14ac:dyDescent="0.3">
      <c r="A17" s="234"/>
      <c r="B17" s="235"/>
      <c r="C17" s="258"/>
      <c r="D17" s="61">
        <f t="shared" si="0"/>
        <v>0</v>
      </c>
      <c r="H17" s="265" t="s">
        <v>234</v>
      </c>
      <c r="I17" s="266">
        <f>'Service Unit Model '!J34</f>
        <v>0</v>
      </c>
    </row>
    <row r="18" spans="1:9" x14ac:dyDescent="0.3">
      <c r="A18" s="234"/>
      <c r="B18" s="235"/>
      <c r="C18" s="258"/>
      <c r="D18" s="61">
        <f t="shared" si="0"/>
        <v>0</v>
      </c>
      <c r="H18" s="265" t="s">
        <v>235</v>
      </c>
      <c r="I18" s="267">
        <f>B75</f>
        <v>0</v>
      </c>
    </row>
    <row r="19" spans="1:9" x14ac:dyDescent="0.3">
      <c r="A19" s="234"/>
      <c r="B19" s="231"/>
      <c r="C19" s="259"/>
      <c r="D19" s="61">
        <f t="shared" si="0"/>
        <v>0</v>
      </c>
    </row>
    <row r="20" spans="1:9" x14ac:dyDescent="0.3">
      <c r="A20" s="234"/>
      <c r="B20" s="231"/>
      <c r="C20" s="259"/>
      <c r="D20" s="61">
        <f t="shared" si="0"/>
        <v>0</v>
      </c>
    </row>
    <row r="21" spans="1:9" x14ac:dyDescent="0.3">
      <c r="A21" s="228"/>
      <c r="B21" s="231"/>
      <c r="C21" s="259"/>
      <c r="D21" s="61">
        <f t="shared" si="0"/>
        <v>0</v>
      </c>
    </row>
    <row r="22" spans="1:9" x14ac:dyDescent="0.3">
      <c r="A22" s="63" t="s">
        <v>6</v>
      </c>
      <c r="B22" s="48"/>
      <c r="C22" s="49"/>
      <c r="D22" s="64">
        <f>SUM(D4:D21)</f>
        <v>0</v>
      </c>
    </row>
    <row r="23" spans="1:9" x14ac:dyDescent="0.3">
      <c r="A23" s="63" t="str">
        <f xml:space="preserve"> "Taxes &amp; Benefits @ " &amp;$B$48</f>
        <v>Taxes &amp; Benefits @ 0.28</v>
      </c>
      <c r="B23" s="48"/>
      <c r="C23" s="50"/>
      <c r="D23" s="64">
        <f>D22*$B$48</f>
        <v>0</v>
      </c>
    </row>
    <row r="24" spans="1:9" x14ac:dyDescent="0.3">
      <c r="A24" s="94" t="s">
        <v>7</v>
      </c>
      <c r="B24" s="95"/>
      <c r="C24" s="93"/>
      <c r="D24" s="49"/>
    </row>
    <row r="25" spans="1:9" x14ac:dyDescent="0.3">
      <c r="A25" s="60"/>
      <c r="B25" s="122">
        <v>0</v>
      </c>
      <c r="C25" s="96">
        <v>0</v>
      </c>
      <c r="D25" s="262">
        <f>B25*2080*(C25)</f>
        <v>0</v>
      </c>
    </row>
    <row r="26" spans="1:9" x14ac:dyDescent="0.3">
      <c r="A26" s="62"/>
      <c r="B26" s="122"/>
      <c r="C26" s="96"/>
      <c r="D26" s="61">
        <f>(B26*2080)*C26</f>
        <v>0</v>
      </c>
    </row>
    <row r="27" spans="1:9" x14ac:dyDescent="0.3">
      <c r="A27" s="63" t="s">
        <v>8</v>
      </c>
      <c r="B27" s="51">
        <f>SUM(B4:B26)</f>
        <v>0</v>
      </c>
      <c r="C27" s="52"/>
      <c r="D27" s="65">
        <f>D23+D22+D25+D26</f>
        <v>0</v>
      </c>
    </row>
    <row r="28" spans="1:9" ht="21" customHeight="1" x14ac:dyDescent="0.3">
      <c r="A28" s="289" t="s">
        <v>151</v>
      </c>
      <c r="B28" s="290"/>
      <c r="C28" s="290"/>
      <c r="D28" s="291"/>
    </row>
    <row r="29" spans="1:9" x14ac:dyDescent="0.3">
      <c r="A29" s="58" t="s">
        <v>2</v>
      </c>
      <c r="B29" s="45" t="s">
        <v>3</v>
      </c>
      <c r="C29" s="45" t="s">
        <v>4</v>
      </c>
      <c r="D29" s="59" t="s">
        <v>5</v>
      </c>
    </row>
    <row r="30" spans="1:9" x14ac:dyDescent="0.3">
      <c r="A30" s="234"/>
      <c r="B30" s="229">
        <v>0</v>
      </c>
      <c r="C30" s="260">
        <v>0</v>
      </c>
      <c r="D30" s="61">
        <f t="shared" ref="D30:D37" si="1">(B30*2080)*C30</f>
        <v>0</v>
      </c>
    </row>
    <row r="31" spans="1:9" x14ac:dyDescent="0.3">
      <c r="A31" s="234"/>
      <c r="B31" s="229">
        <v>0</v>
      </c>
      <c r="C31" s="257">
        <v>0</v>
      </c>
      <c r="D31" s="61">
        <f t="shared" si="1"/>
        <v>0</v>
      </c>
    </row>
    <row r="32" spans="1:9" x14ac:dyDescent="0.3">
      <c r="A32" s="234"/>
      <c r="B32" s="229">
        <v>0</v>
      </c>
      <c r="C32" s="257">
        <v>0</v>
      </c>
      <c r="D32" s="61">
        <f t="shared" si="1"/>
        <v>0</v>
      </c>
    </row>
    <row r="33" spans="1:9" x14ac:dyDescent="0.3">
      <c r="A33" s="250"/>
      <c r="B33" s="229">
        <v>0</v>
      </c>
      <c r="C33" s="257">
        <v>0</v>
      </c>
      <c r="D33" s="61">
        <f t="shared" si="1"/>
        <v>0</v>
      </c>
    </row>
    <row r="34" spans="1:9" ht="17.25" thickBot="1" x14ac:dyDescent="0.35">
      <c r="A34" s="250"/>
      <c r="B34" s="253">
        <v>0</v>
      </c>
      <c r="C34" s="257">
        <v>0</v>
      </c>
      <c r="D34" s="61">
        <f t="shared" si="1"/>
        <v>0</v>
      </c>
    </row>
    <row r="35" spans="1:9" ht="17.25" thickBot="1" x14ac:dyDescent="0.35">
      <c r="A35" s="254"/>
      <c r="B35" s="255">
        <v>0</v>
      </c>
      <c r="C35" s="261">
        <v>0</v>
      </c>
      <c r="D35" s="61">
        <f t="shared" si="1"/>
        <v>0</v>
      </c>
    </row>
    <row r="36" spans="1:9" x14ac:dyDescent="0.3">
      <c r="A36" s="60"/>
      <c r="B36" s="106">
        <v>0</v>
      </c>
      <c r="C36" s="105">
        <v>0</v>
      </c>
      <c r="D36" s="61">
        <f t="shared" si="1"/>
        <v>0</v>
      </c>
    </row>
    <row r="37" spans="1:9" x14ac:dyDescent="0.3">
      <c r="A37" s="60"/>
      <c r="B37" s="106">
        <v>0</v>
      </c>
      <c r="C37" s="105">
        <v>0</v>
      </c>
      <c r="D37" s="61">
        <f t="shared" si="1"/>
        <v>0</v>
      </c>
    </row>
    <row r="38" spans="1:9" x14ac:dyDescent="0.3">
      <c r="A38" s="60"/>
      <c r="B38" s="106">
        <v>0</v>
      </c>
      <c r="C38" s="105">
        <v>0</v>
      </c>
      <c r="D38" s="61">
        <f>(B38*2080)*C38</f>
        <v>0</v>
      </c>
      <c r="H38" s="299" t="s">
        <v>226</v>
      </c>
      <c r="I38" s="299"/>
    </row>
    <row r="39" spans="1:9" x14ac:dyDescent="0.3">
      <c r="A39" s="60"/>
      <c r="B39" s="46"/>
      <c r="C39" s="47"/>
      <c r="D39" s="61">
        <f>(B39*2080)*C39</f>
        <v>0</v>
      </c>
      <c r="H39" s="268" t="s">
        <v>227</v>
      </c>
      <c r="I39" s="267">
        <f>B53</f>
        <v>0</v>
      </c>
    </row>
    <row r="40" spans="1:9" x14ac:dyDescent="0.3">
      <c r="A40" s="60"/>
      <c r="B40" s="46"/>
      <c r="C40" s="47"/>
      <c r="D40" s="61">
        <f>(B40*2080)*C40</f>
        <v>0</v>
      </c>
      <c r="H40" s="268" t="s">
        <v>228</v>
      </c>
      <c r="I40" s="267">
        <f>B55</f>
        <v>0</v>
      </c>
    </row>
    <row r="41" spans="1:9" x14ac:dyDescent="0.3">
      <c r="A41" s="60"/>
      <c r="B41" s="46"/>
      <c r="C41" s="47"/>
      <c r="D41" s="61">
        <f>(B41*2080)*C41</f>
        <v>0</v>
      </c>
      <c r="H41" s="268" t="s">
        <v>229</v>
      </c>
      <c r="I41" s="267">
        <f>B57</f>
        <v>0</v>
      </c>
    </row>
    <row r="42" spans="1:9" x14ac:dyDescent="0.3">
      <c r="A42" s="63" t="s">
        <v>6</v>
      </c>
      <c r="B42" s="53"/>
      <c r="C42" s="54"/>
      <c r="D42" s="64">
        <f>SUM(D30:D41)</f>
        <v>0</v>
      </c>
      <c r="H42" s="268" t="s">
        <v>230</v>
      </c>
      <c r="I42" s="267">
        <f>B60</f>
        <v>0</v>
      </c>
    </row>
    <row r="43" spans="1:9" x14ac:dyDescent="0.3">
      <c r="A43" s="63" t="str">
        <f xml:space="preserve"> "Taxes &amp; Benefits @ " &amp;$B$48</f>
        <v>Taxes &amp; Benefits @ 0.28</v>
      </c>
      <c r="B43" s="55"/>
      <c r="C43" s="56"/>
      <c r="D43" s="64">
        <f>D42*$B$48</f>
        <v>0</v>
      </c>
      <c r="H43" s="268" t="s">
        <v>231</v>
      </c>
      <c r="I43" s="267">
        <f>B61</f>
        <v>0</v>
      </c>
    </row>
    <row r="44" spans="1:9" x14ac:dyDescent="0.3">
      <c r="A44" s="94" t="s">
        <v>7</v>
      </c>
      <c r="B44" s="95"/>
      <c r="C44" s="93"/>
      <c r="D44" s="49"/>
      <c r="H44" s="268" t="s">
        <v>232</v>
      </c>
      <c r="I44" s="267">
        <f>D74</f>
        <v>0</v>
      </c>
    </row>
    <row r="45" spans="1:9" x14ac:dyDescent="0.3">
      <c r="A45" s="62"/>
      <c r="B45" s="122">
        <v>0</v>
      </c>
      <c r="C45" s="96">
        <v>0</v>
      </c>
      <c r="D45" s="61">
        <f>(B45*2080)*C45</f>
        <v>0</v>
      </c>
    </row>
    <row r="46" spans="1:9" x14ac:dyDescent="0.3">
      <c r="A46" s="62"/>
      <c r="B46" s="122"/>
      <c r="C46" s="96"/>
      <c r="D46" s="61">
        <f>(B46*2080)*C46</f>
        <v>0</v>
      </c>
    </row>
    <row r="47" spans="1:9" ht="17.25" thickBot="1" x14ac:dyDescent="0.35">
      <c r="A47" s="63" t="s">
        <v>8</v>
      </c>
      <c r="B47" s="189">
        <f>SUM(B30:B46)</f>
        <v>0</v>
      </c>
      <c r="C47" s="57"/>
      <c r="D47" s="65">
        <f>D43+D42+D45+D46</f>
        <v>0</v>
      </c>
    </row>
    <row r="48" spans="1:9" ht="18" thickTop="1" thickBot="1" x14ac:dyDescent="0.35">
      <c r="A48" s="183" t="s">
        <v>10</v>
      </c>
      <c r="B48" s="190">
        <v>0.28000000000000003</v>
      </c>
      <c r="C48" s="184"/>
      <c r="D48" s="185"/>
    </row>
    <row r="49" spans="1:5" ht="17.25" thickTop="1" x14ac:dyDescent="0.3">
      <c r="A49" s="181"/>
      <c r="B49" s="182"/>
      <c r="D49" s="66"/>
    </row>
    <row r="50" spans="1:5" x14ac:dyDescent="0.3">
      <c r="A50" s="181"/>
      <c r="B50" s="182"/>
      <c r="D50" s="66"/>
    </row>
    <row r="51" spans="1:5" ht="20.100000000000001" customHeight="1" x14ac:dyDescent="0.3">
      <c r="A51" s="292" t="s">
        <v>11</v>
      </c>
      <c r="B51" s="293"/>
      <c r="C51" s="293"/>
      <c r="D51" s="294"/>
    </row>
    <row r="52" spans="1:5" ht="17.25" thickBot="1" x14ac:dyDescent="0.35">
      <c r="A52" s="295"/>
      <c r="B52" s="296"/>
      <c r="C52" s="296"/>
      <c r="D52" s="297"/>
    </row>
    <row r="53" spans="1:5" ht="18" thickTop="1" thickBot="1" x14ac:dyDescent="0.35">
      <c r="A53" s="186" t="s">
        <v>169</v>
      </c>
      <c r="B53" s="188">
        <f>D27+D47</f>
        <v>0</v>
      </c>
      <c r="C53" s="194"/>
      <c r="D53" s="195"/>
    </row>
    <row r="54" spans="1:5" ht="18" thickTop="1" thickBot="1" x14ac:dyDescent="0.35">
      <c r="A54" s="193"/>
      <c r="B54" s="194"/>
      <c r="C54" s="194"/>
      <c r="D54" s="195"/>
    </row>
    <row r="55" spans="1:5" ht="34.5" thickTop="1" thickBot="1" x14ac:dyDescent="0.35">
      <c r="A55" s="278" t="s">
        <v>240</v>
      </c>
      <c r="B55" s="121"/>
      <c r="C55" s="35"/>
      <c r="D55" s="66"/>
    </row>
    <row r="56" spans="1:5" ht="18" thickTop="1" thickBot="1" x14ac:dyDescent="0.35">
      <c r="A56" s="98"/>
      <c r="B56" s="98"/>
      <c r="C56" s="35"/>
      <c r="D56" s="66"/>
    </row>
    <row r="57" spans="1:5" ht="18" thickTop="1" thickBot="1" x14ac:dyDescent="0.35">
      <c r="A57" s="187" t="s">
        <v>12</v>
      </c>
      <c r="B57" s="121">
        <v>0</v>
      </c>
      <c r="C57" s="35"/>
      <c r="D57" s="66"/>
    </row>
    <row r="58" spans="1:5" ht="17.25" thickTop="1" x14ac:dyDescent="0.3">
      <c r="A58" s="98"/>
      <c r="B58" s="98"/>
      <c r="C58" s="35"/>
      <c r="D58" s="66"/>
    </row>
    <row r="59" spans="1:5" ht="17.25" thickBot="1" x14ac:dyDescent="0.35">
      <c r="A59" s="186" t="s">
        <v>13</v>
      </c>
      <c r="B59" s="120"/>
      <c r="C59" s="35"/>
      <c r="D59" s="66"/>
    </row>
    <row r="60" spans="1:5" ht="18" thickTop="1" thickBot="1" x14ac:dyDescent="0.35">
      <c r="A60" s="67" t="s">
        <v>170</v>
      </c>
      <c r="B60" s="121">
        <v>0</v>
      </c>
      <c r="C60" s="35"/>
      <c r="D60" s="66"/>
      <c r="E60" s="35"/>
    </row>
    <row r="61" spans="1:5" ht="28.5" thickTop="1" thickBot="1" x14ac:dyDescent="0.35">
      <c r="A61" s="263" t="s">
        <v>171</v>
      </c>
      <c r="B61" s="264"/>
      <c r="C61" s="35"/>
      <c r="D61" s="66"/>
      <c r="E61" s="35"/>
    </row>
    <row r="62" spans="1:5" ht="18" thickTop="1" thickBot="1" x14ac:dyDescent="0.35">
      <c r="A62" s="222" t="s">
        <v>179</v>
      </c>
      <c r="B62" s="120"/>
      <c r="C62" s="35"/>
      <c r="D62" s="223">
        <f>SUM(B53,B55,B57,B60,B61)</f>
        <v>0</v>
      </c>
      <c r="E62" s="35" t="s">
        <v>172</v>
      </c>
    </row>
    <row r="63" spans="1:5" ht="17.25" thickTop="1" x14ac:dyDescent="0.3">
      <c r="A63" s="222"/>
      <c r="B63" s="120"/>
      <c r="C63" s="35"/>
      <c r="D63" s="66"/>
      <c r="E63" s="35"/>
    </row>
    <row r="64" spans="1:5" x14ac:dyDescent="0.3">
      <c r="A64" s="67"/>
      <c r="B64" s="99"/>
      <c r="C64" s="35"/>
      <c r="D64" s="66"/>
      <c r="E64" s="35"/>
    </row>
    <row r="65" spans="1:5" x14ac:dyDescent="0.3">
      <c r="A65" s="186" t="s">
        <v>14</v>
      </c>
      <c r="B65" s="120"/>
      <c r="D65" s="66"/>
    </row>
    <row r="66" spans="1:5" ht="17.25" thickBot="1" x14ac:dyDescent="0.35">
      <c r="A66" s="225" t="s">
        <v>205</v>
      </c>
      <c r="B66" s="67"/>
      <c r="C66" s="67"/>
      <c r="D66" s="66"/>
    </row>
    <row r="67" spans="1:5" ht="18" thickTop="1" thickBot="1" x14ac:dyDescent="0.35">
      <c r="A67" s="225" t="s">
        <v>215</v>
      </c>
      <c r="B67" s="238">
        <v>0.15</v>
      </c>
      <c r="C67" s="224"/>
      <c r="D67" s="66"/>
      <c r="E67" s="43" t="s">
        <v>216</v>
      </c>
    </row>
    <row r="68" spans="1:5" ht="18" thickTop="1" thickBot="1" x14ac:dyDescent="0.35">
      <c r="A68" s="67" t="s">
        <v>173</v>
      </c>
      <c r="B68" s="226">
        <f>D62-B55-B57</f>
        <v>0</v>
      </c>
      <c r="C68" s="224"/>
      <c r="D68" s="66"/>
    </row>
    <row r="69" spans="1:5" ht="18" thickTop="1" thickBot="1" x14ac:dyDescent="0.35">
      <c r="A69" s="67" t="s">
        <v>174</v>
      </c>
      <c r="B69" s="226">
        <f>B68*B67</f>
        <v>0</v>
      </c>
      <c r="C69" s="224" t="s">
        <v>177</v>
      </c>
      <c r="D69" s="66"/>
    </row>
    <row r="70" spans="1:5" ht="17.25" thickTop="1" x14ac:dyDescent="0.3">
      <c r="A70" s="67"/>
      <c r="B70" s="224"/>
      <c r="C70" s="224"/>
      <c r="D70" s="66"/>
    </row>
    <row r="71" spans="1:5" ht="17.25" thickBot="1" x14ac:dyDescent="0.35">
      <c r="A71" s="225" t="s">
        <v>207</v>
      </c>
      <c r="B71" s="224"/>
      <c r="C71" s="224"/>
      <c r="D71" s="66"/>
    </row>
    <row r="72" spans="1:5" ht="18" thickTop="1" thickBot="1" x14ac:dyDescent="0.35">
      <c r="A72" s="67" t="s">
        <v>206</v>
      </c>
      <c r="B72" s="226"/>
      <c r="C72" s="224" t="s">
        <v>178</v>
      </c>
      <c r="D72" s="66"/>
      <c r="E72" s="43" t="s">
        <v>217</v>
      </c>
    </row>
    <row r="73" spans="1:5" ht="18" thickTop="1" thickBot="1" x14ac:dyDescent="0.35">
      <c r="A73" s="67"/>
      <c r="B73" s="224"/>
      <c r="C73" s="224"/>
      <c r="D73" s="66"/>
    </row>
    <row r="74" spans="1:5" ht="18" thickTop="1" thickBot="1" x14ac:dyDescent="0.35">
      <c r="A74" s="67"/>
      <c r="B74" s="224"/>
      <c r="C74" s="224"/>
      <c r="D74" s="223">
        <f>B72+B69</f>
        <v>0</v>
      </c>
      <c r="E74" s="43" t="s">
        <v>176</v>
      </c>
    </row>
    <row r="75" spans="1:5" ht="18" thickTop="1" thickBot="1" x14ac:dyDescent="0.35">
      <c r="A75" s="68" t="s">
        <v>175</v>
      </c>
      <c r="B75" s="44">
        <f>D62+D74</f>
        <v>0</v>
      </c>
      <c r="D75" s="66"/>
    </row>
    <row r="76" spans="1:5" ht="17.25" thickBot="1" x14ac:dyDescent="0.35">
      <c r="A76" s="69" t="s">
        <v>15</v>
      </c>
      <c r="B76" s="70"/>
      <c r="C76" s="70"/>
      <c r="D76" s="71"/>
    </row>
    <row r="82" spans="2:2" x14ac:dyDescent="0.3">
      <c r="B82" s="100"/>
    </row>
  </sheetData>
  <mergeCells count="8">
    <mergeCell ref="I13:J13"/>
    <mergeCell ref="H38:I38"/>
    <mergeCell ref="H16:I16"/>
    <mergeCell ref="A1:D1"/>
    <mergeCell ref="A2:D2"/>
    <mergeCell ref="A28:D28"/>
    <mergeCell ref="A51:D51"/>
    <mergeCell ref="A52:D52"/>
  </mergeCells>
  <pageMargins left="0.5" right="0.5" top="0.25" bottom="0.25" header="0.3" footer="0.3"/>
  <pageSetup scale="87" fitToWidth="0" orientation="portrait" cellComments="atEn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3"/>
  <sheetViews>
    <sheetView zoomScale="110" zoomScaleNormal="110" workbookViewId="0">
      <pane ySplit="10" topLeftCell="A17" activePane="bottomLeft" state="frozen"/>
      <selection pane="bottomLeft" activeCell="M17" sqref="M17"/>
    </sheetView>
  </sheetViews>
  <sheetFormatPr defaultColWidth="9.140625" defaultRowHeight="12.75" x14ac:dyDescent="0.2"/>
  <cols>
    <col min="1" max="1" width="15.42578125" style="35" customWidth="1"/>
    <col min="2" max="2" width="10.140625" style="35" customWidth="1"/>
    <col min="3" max="3" width="12.42578125" style="35" customWidth="1"/>
    <col min="4" max="4" width="14.28515625" style="35" customWidth="1"/>
    <col min="5" max="6" width="9.7109375" style="35" customWidth="1"/>
    <col min="7" max="8" width="12.85546875" style="35" customWidth="1"/>
    <col min="9" max="9" width="11.140625" style="35" customWidth="1"/>
    <col min="10" max="10" width="12.140625" style="35" customWidth="1"/>
    <col min="11" max="11" width="9.7109375" style="35" customWidth="1"/>
    <col min="12" max="12" width="11.28515625" style="35" customWidth="1"/>
    <col min="13" max="13" width="14.7109375" style="35" customWidth="1"/>
    <col min="14" max="14" width="15" style="35" customWidth="1"/>
    <col min="15" max="15" width="13.5703125" style="35" customWidth="1"/>
    <col min="16" max="16" width="11.140625" style="35" customWidth="1"/>
    <col min="17" max="17" width="11.140625" style="35" hidden="1" customWidth="1"/>
    <col min="18" max="18" width="12.7109375" style="35" customWidth="1"/>
    <col min="19" max="19" width="9.140625" style="35"/>
    <col min="20" max="20" width="36.140625" style="35" customWidth="1"/>
    <col min="21" max="21" width="34.140625" style="35" customWidth="1"/>
    <col min="22" max="16384" width="9.140625" style="35"/>
  </cols>
  <sheetData>
    <row r="1" spans="1:21" ht="66.75" customHeight="1" thickBot="1" x14ac:dyDescent="0.25">
      <c r="A1" s="314" t="s">
        <v>243</v>
      </c>
      <c r="B1" s="314"/>
      <c r="C1" s="314"/>
      <c r="D1" s="314"/>
      <c r="E1" s="314"/>
      <c r="F1" s="314"/>
      <c r="G1" s="314"/>
      <c r="H1" s="314"/>
      <c r="I1" s="314"/>
      <c r="J1" s="314"/>
      <c r="K1" s="314"/>
      <c r="L1" s="314"/>
      <c r="M1" s="314"/>
      <c r="N1" s="314"/>
      <c r="O1" s="314"/>
      <c r="P1" s="314"/>
      <c r="Q1" s="314"/>
      <c r="R1" s="315"/>
      <c r="T1" s="276"/>
      <c r="U1" s="276"/>
    </row>
    <row r="2" spans="1:21" ht="5.25" hidden="1" customHeight="1" thickBot="1" x14ac:dyDescent="0.25">
      <c r="A2" s="36"/>
      <c r="B2" s="36"/>
      <c r="C2" s="38"/>
      <c r="D2" s="39"/>
      <c r="E2" s="39"/>
      <c r="F2" s="39"/>
      <c r="G2" s="39"/>
      <c r="H2" s="39"/>
      <c r="I2" s="39"/>
      <c r="J2" s="39"/>
      <c r="K2" s="39"/>
      <c r="L2" s="39"/>
      <c r="M2" s="39"/>
      <c r="N2" s="39"/>
      <c r="O2" s="39"/>
      <c r="P2" s="37"/>
      <c r="Q2" s="37"/>
      <c r="R2" s="37"/>
    </row>
    <row r="3" spans="1:21" ht="32.450000000000003" customHeight="1" thickTop="1" x14ac:dyDescent="0.2">
      <c r="A3" s="309"/>
      <c r="B3" s="156"/>
      <c r="C3" s="301" t="s">
        <v>16</v>
      </c>
      <c r="D3" s="302"/>
      <c r="E3" s="303"/>
      <c r="F3" s="303"/>
      <c r="G3" s="303"/>
      <c r="H3" s="303"/>
      <c r="I3" s="303"/>
      <c r="J3" s="303"/>
      <c r="K3" s="303"/>
      <c r="L3" s="303"/>
      <c r="M3" s="303"/>
      <c r="N3" s="303"/>
      <c r="O3" s="304"/>
      <c r="P3" s="161"/>
      <c r="Q3" s="161"/>
      <c r="R3" s="162"/>
    </row>
    <row r="4" spans="1:21" ht="38.25" customHeight="1" x14ac:dyDescent="0.2">
      <c r="A4" s="310"/>
      <c r="B4" s="274" t="s">
        <v>17</v>
      </c>
      <c r="C4" s="86" t="s">
        <v>69</v>
      </c>
      <c r="D4" s="273" t="s">
        <v>238</v>
      </c>
      <c r="E4" s="87" t="s">
        <v>18</v>
      </c>
      <c r="F4" s="87" t="s">
        <v>209</v>
      </c>
      <c r="G4" s="87" t="s">
        <v>225</v>
      </c>
      <c r="H4" s="197" t="s">
        <v>208</v>
      </c>
      <c r="I4" s="312" t="s">
        <v>244</v>
      </c>
      <c r="J4" s="313"/>
      <c r="K4" s="87" t="s">
        <v>210</v>
      </c>
      <c r="L4" s="87" t="s">
        <v>236</v>
      </c>
      <c r="M4" s="87" t="s">
        <v>180</v>
      </c>
      <c r="N4" s="87" t="s">
        <v>211</v>
      </c>
      <c r="O4" s="87" t="s">
        <v>168</v>
      </c>
      <c r="P4" s="272"/>
      <c r="Q4" s="272"/>
      <c r="R4" s="163"/>
    </row>
    <row r="5" spans="1:21" ht="84.75" hidden="1" customHeight="1" x14ac:dyDescent="0.2">
      <c r="A5" s="311"/>
      <c r="B5" s="191" t="s">
        <v>237</v>
      </c>
      <c r="C5" s="273"/>
      <c r="D5" s="273"/>
      <c r="E5" s="273"/>
      <c r="F5" s="275"/>
      <c r="G5" s="273"/>
      <c r="H5" s="273"/>
      <c r="I5" s="273"/>
      <c r="J5" s="273"/>
      <c r="K5" s="273"/>
      <c r="L5" s="273"/>
      <c r="M5" s="275"/>
      <c r="N5" s="273"/>
      <c r="O5" s="273"/>
      <c r="P5" s="164"/>
      <c r="Q5" s="164"/>
      <c r="R5" s="163"/>
      <c r="T5" s="276"/>
      <c r="U5" s="276"/>
    </row>
    <row r="6" spans="1:21" ht="33.6" customHeight="1" thickBot="1" x14ac:dyDescent="0.25">
      <c r="A6" s="249" t="s">
        <v>221</v>
      </c>
      <c r="B6" s="157" t="s">
        <v>19</v>
      </c>
      <c r="C6" s="72">
        <v>63.65</v>
      </c>
      <c r="D6" s="72">
        <v>55.44</v>
      </c>
      <c r="E6" s="72">
        <v>63.65</v>
      </c>
      <c r="F6" s="72">
        <v>50.29</v>
      </c>
      <c r="G6" s="72">
        <v>63.65</v>
      </c>
      <c r="H6" s="72">
        <v>63.65</v>
      </c>
      <c r="I6" s="72">
        <v>12.32</v>
      </c>
      <c r="J6" s="72">
        <v>14.15</v>
      </c>
      <c r="K6" s="72">
        <v>63.65</v>
      </c>
      <c r="L6" s="72">
        <v>63.65</v>
      </c>
      <c r="M6" s="72">
        <v>121.63</v>
      </c>
      <c r="N6" s="72">
        <v>52.8</v>
      </c>
      <c r="O6" s="72">
        <v>55.44</v>
      </c>
      <c r="P6" s="165"/>
      <c r="Q6" s="165"/>
      <c r="R6" s="166"/>
    </row>
    <row r="7" spans="1:21" ht="8.4499999999999993" hidden="1" customHeight="1" thickTop="1" x14ac:dyDescent="0.2">
      <c r="A7" s="36"/>
      <c r="B7" s="36"/>
      <c r="C7" s="38"/>
      <c r="D7" s="39"/>
      <c r="E7" s="39"/>
      <c r="F7" s="39"/>
      <c r="G7" s="39"/>
      <c r="H7" s="39"/>
      <c r="I7" s="39"/>
      <c r="J7" s="39"/>
      <c r="K7" s="39"/>
      <c r="L7" s="39"/>
      <c r="M7" s="39"/>
      <c r="N7" s="39"/>
      <c r="O7" s="39"/>
      <c r="P7" s="37"/>
      <c r="Q7" s="37"/>
      <c r="R7" s="37"/>
    </row>
    <row r="8" spans="1:21" ht="0.75" customHeight="1" thickTop="1" x14ac:dyDescent="0.35">
      <c r="A8" s="305"/>
      <c r="B8" s="306"/>
      <c r="C8" s="158"/>
      <c r="D8" s="307" t="s">
        <v>218</v>
      </c>
      <c r="E8" s="308"/>
      <c r="F8" s="308"/>
      <c r="G8" s="308"/>
      <c r="H8" s="196"/>
      <c r="I8" s="209">
        <v>90</v>
      </c>
      <c r="J8" s="209">
        <v>90</v>
      </c>
      <c r="K8" s="322" t="s">
        <v>220</v>
      </c>
      <c r="L8" s="323"/>
      <c r="M8" s="323"/>
      <c r="N8" s="323"/>
      <c r="O8" s="323"/>
      <c r="P8" s="159"/>
      <c r="Q8" s="159"/>
      <c r="R8" s="160"/>
      <c r="T8" s="280" t="s">
        <v>224</v>
      </c>
    </row>
    <row r="9" spans="1:21" ht="63" customHeight="1" x14ac:dyDescent="0.35">
      <c r="A9" s="305"/>
      <c r="B9" s="306"/>
      <c r="C9" s="158"/>
      <c r="D9" s="308"/>
      <c r="E9" s="308"/>
      <c r="F9" s="308"/>
      <c r="G9" s="308"/>
      <c r="H9" s="196"/>
      <c r="I9" s="210">
        <v>10</v>
      </c>
      <c r="J9" s="211">
        <v>10</v>
      </c>
      <c r="K9" s="319" t="s">
        <v>219</v>
      </c>
      <c r="L9" s="320"/>
      <c r="M9" s="321"/>
      <c r="N9" s="320"/>
      <c r="O9" s="320"/>
      <c r="P9" s="159"/>
      <c r="Q9" s="159"/>
      <c r="R9" s="281"/>
      <c r="T9" s="279"/>
    </row>
    <row r="10" spans="1:21" ht="1.5" customHeight="1" thickBot="1" x14ac:dyDescent="0.25">
      <c r="A10" s="36"/>
      <c r="B10" s="36"/>
      <c r="C10" s="38"/>
      <c r="D10" s="39"/>
      <c r="E10" s="39"/>
      <c r="F10" s="39"/>
      <c r="G10" s="39"/>
      <c r="H10" s="39"/>
      <c r="I10" s="39"/>
      <c r="J10" s="39"/>
      <c r="K10" s="39"/>
      <c r="L10" s="39"/>
      <c r="M10" s="39"/>
      <c r="N10" s="39"/>
      <c r="O10" s="39"/>
      <c r="P10" s="37"/>
      <c r="Q10" s="37"/>
      <c r="R10" s="282"/>
    </row>
    <row r="11" spans="1:21" ht="87" customHeight="1" thickBot="1" x14ac:dyDescent="0.25">
      <c r="A11" s="167" t="s">
        <v>20</v>
      </c>
      <c r="B11" s="168" t="s">
        <v>21</v>
      </c>
      <c r="C11" s="300" t="s">
        <v>242</v>
      </c>
      <c r="D11" s="300"/>
      <c r="E11" s="300"/>
      <c r="F11" s="300"/>
      <c r="G11" s="300"/>
      <c r="H11" s="300"/>
      <c r="I11" s="300"/>
      <c r="J11" s="300"/>
      <c r="K11" s="300"/>
      <c r="L11" s="300"/>
      <c r="M11" s="300"/>
      <c r="N11" s="300"/>
      <c r="O11" s="300"/>
      <c r="P11" s="165" t="s">
        <v>22</v>
      </c>
      <c r="Q11" s="169" t="s">
        <v>23</v>
      </c>
      <c r="R11" s="170" t="s">
        <v>24</v>
      </c>
    </row>
    <row r="12" spans="1:21" ht="0.75" customHeight="1" thickTop="1" x14ac:dyDescent="0.2">
      <c r="A12" s="36"/>
      <c r="B12" s="36"/>
      <c r="C12" s="38"/>
      <c r="D12" s="39"/>
      <c r="E12" s="39"/>
      <c r="F12" s="39"/>
      <c r="G12" s="39"/>
      <c r="H12" s="39"/>
      <c r="I12" s="39"/>
      <c r="J12" s="39"/>
      <c r="K12" s="39"/>
      <c r="L12" s="39"/>
      <c r="M12" s="39"/>
      <c r="N12" s="39"/>
      <c r="O12" s="39"/>
      <c r="P12" s="37"/>
      <c r="Q12" s="37"/>
      <c r="R12" s="37"/>
    </row>
    <row r="13" spans="1:21" ht="22.35" customHeight="1" x14ac:dyDescent="0.3">
      <c r="A13" s="171" t="s">
        <v>25</v>
      </c>
      <c r="B13" s="172"/>
      <c r="C13" s="232"/>
      <c r="D13" s="232"/>
      <c r="E13" s="232"/>
      <c r="F13" s="232"/>
      <c r="G13" s="232"/>
      <c r="H13" s="232"/>
      <c r="I13" s="233"/>
      <c r="J13" s="233"/>
      <c r="K13" s="232"/>
      <c r="L13" s="232"/>
      <c r="M13" s="232"/>
      <c r="N13" s="232"/>
      <c r="O13" s="232"/>
      <c r="P13" s="178">
        <f t="shared" ref="P13:P44" si="0">SUM(C13:O13)</f>
        <v>0</v>
      </c>
      <c r="Q13" s="179">
        <f>+P13/4</f>
        <v>0</v>
      </c>
      <c r="R13" s="180">
        <f>(C13*$C$6)+(D13*$D$6)+(E13*$E$6)+(F13*$F$6)+(G13*$G$6)+(H13*$H$6)+(I13*$I$6)+(J13*$J$6)+(K13*$K$6)+(L13*$L$6)+(N13*$N$6)+(O13*$O$6)</f>
        <v>0</v>
      </c>
    </row>
    <row r="14" spans="1:21" ht="22.35" customHeight="1" x14ac:dyDescent="0.3">
      <c r="A14" s="171" t="s">
        <v>26</v>
      </c>
      <c r="B14" s="173"/>
      <c r="C14" s="232"/>
      <c r="D14" s="232"/>
      <c r="E14" s="232"/>
      <c r="F14" s="232"/>
      <c r="G14" s="232"/>
      <c r="H14" s="232"/>
      <c r="I14" s="233"/>
      <c r="J14" s="233"/>
      <c r="K14" s="232"/>
      <c r="L14" s="232"/>
      <c r="M14" s="232"/>
      <c r="N14" s="232"/>
      <c r="O14" s="232"/>
      <c r="P14" s="178">
        <f t="shared" si="0"/>
        <v>0</v>
      </c>
      <c r="Q14" s="179">
        <f t="shared" ref="Q14:Q64" si="1">+P14/4</f>
        <v>0</v>
      </c>
      <c r="R14" s="180">
        <f t="shared" ref="R14:R64" si="2">(C14*$C$6)+(D14*$D$6)+(E14*$E$6)+(F14*$F$6)+(G14*$G$6)+(H14*$H$6)+(I14*$I$6)+(J14*$J$6)+(K14*$K$6)+(L14*$L$6)+(N14*$N$6)+(O14*$O$6)</f>
        <v>0</v>
      </c>
    </row>
    <row r="15" spans="1:21" ht="22.35" customHeight="1" x14ac:dyDescent="0.3">
      <c r="A15" s="171" t="s">
        <v>27</v>
      </c>
      <c r="B15" s="173"/>
      <c r="C15" s="232"/>
      <c r="D15" s="232"/>
      <c r="E15" s="232"/>
      <c r="F15" s="232"/>
      <c r="G15" s="232"/>
      <c r="H15" s="232"/>
      <c r="I15" s="233"/>
      <c r="J15" s="233"/>
      <c r="K15" s="232"/>
      <c r="L15" s="232"/>
      <c r="M15" s="232"/>
      <c r="N15" s="232"/>
      <c r="O15" s="232"/>
      <c r="P15" s="178">
        <f t="shared" si="0"/>
        <v>0</v>
      </c>
      <c r="Q15" s="179">
        <f t="shared" si="1"/>
        <v>0</v>
      </c>
      <c r="R15" s="180">
        <f t="shared" si="2"/>
        <v>0</v>
      </c>
    </row>
    <row r="16" spans="1:21" ht="22.35" customHeight="1" x14ac:dyDescent="0.3">
      <c r="A16" s="171" t="s">
        <v>28</v>
      </c>
      <c r="B16" s="173"/>
      <c r="C16" s="232"/>
      <c r="D16" s="232"/>
      <c r="E16" s="232"/>
      <c r="F16" s="232"/>
      <c r="G16" s="232"/>
      <c r="H16" s="232"/>
      <c r="I16" s="233"/>
      <c r="J16" s="233"/>
      <c r="K16" s="232"/>
      <c r="L16" s="232"/>
      <c r="M16" s="232"/>
      <c r="N16" s="232"/>
      <c r="O16" s="232"/>
      <c r="P16" s="178">
        <f t="shared" si="0"/>
        <v>0</v>
      </c>
      <c r="Q16" s="179">
        <f t="shared" si="1"/>
        <v>0</v>
      </c>
      <c r="R16" s="180">
        <f t="shared" si="2"/>
        <v>0</v>
      </c>
    </row>
    <row r="17" spans="1:20" ht="22.35" customHeight="1" x14ac:dyDescent="0.3">
      <c r="A17" s="171" t="s">
        <v>29</v>
      </c>
      <c r="B17" s="173"/>
      <c r="C17" s="232"/>
      <c r="D17" s="232"/>
      <c r="E17" s="232"/>
      <c r="F17" s="232"/>
      <c r="G17" s="232"/>
      <c r="H17" s="232"/>
      <c r="I17" s="233"/>
      <c r="J17" s="233"/>
      <c r="K17" s="232"/>
      <c r="L17" s="232"/>
      <c r="M17" s="232"/>
      <c r="N17" s="232"/>
      <c r="O17" s="232"/>
      <c r="P17" s="178">
        <f t="shared" si="0"/>
        <v>0</v>
      </c>
      <c r="Q17" s="179">
        <f t="shared" si="1"/>
        <v>0</v>
      </c>
      <c r="R17" s="180">
        <f t="shared" si="2"/>
        <v>0</v>
      </c>
    </row>
    <row r="18" spans="1:20" ht="22.35" customHeight="1" x14ac:dyDescent="0.3">
      <c r="A18" s="171" t="s">
        <v>30</v>
      </c>
      <c r="B18" s="173"/>
      <c r="C18" s="232"/>
      <c r="D18" s="232"/>
      <c r="E18" s="232"/>
      <c r="F18" s="232"/>
      <c r="G18" s="232"/>
      <c r="H18" s="232"/>
      <c r="I18" s="233"/>
      <c r="J18" s="233"/>
      <c r="K18" s="232"/>
      <c r="L18" s="232"/>
      <c r="M18" s="232"/>
      <c r="N18" s="232"/>
      <c r="O18" s="232"/>
      <c r="P18" s="178">
        <f t="shared" si="0"/>
        <v>0</v>
      </c>
      <c r="Q18" s="179">
        <f t="shared" si="1"/>
        <v>0</v>
      </c>
      <c r="R18" s="180">
        <f t="shared" si="2"/>
        <v>0</v>
      </c>
    </row>
    <row r="19" spans="1:20" ht="22.35" customHeight="1" x14ac:dyDescent="0.3">
      <c r="A19" s="171" t="s">
        <v>31</v>
      </c>
      <c r="B19" s="173"/>
      <c r="C19" s="232"/>
      <c r="D19" s="232"/>
      <c r="E19" s="232"/>
      <c r="F19" s="232"/>
      <c r="G19" s="232"/>
      <c r="H19" s="232"/>
      <c r="I19" s="233"/>
      <c r="J19" s="233"/>
      <c r="K19" s="232"/>
      <c r="L19" s="232"/>
      <c r="M19" s="232"/>
      <c r="N19" s="232"/>
      <c r="O19" s="232"/>
      <c r="P19" s="178">
        <f t="shared" si="0"/>
        <v>0</v>
      </c>
      <c r="Q19" s="179">
        <f t="shared" si="1"/>
        <v>0</v>
      </c>
      <c r="R19" s="180">
        <f t="shared" si="2"/>
        <v>0</v>
      </c>
    </row>
    <row r="20" spans="1:20" ht="22.35" customHeight="1" x14ac:dyDescent="0.3">
      <c r="A20" s="171" t="s">
        <v>32</v>
      </c>
      <c r="B20" s="173"/>
      <c r="C20" s="232"/>
      <c r="D20" s="232"/>
      <c r="E20" s="232"/>
      <c r="F20" s="232"/>
      <c r="G20" s="232"/>
      <c r="H20" s="232"/>
      <c r="I20" s="233"/>
      <c r="J20" s="233"/>
      <c r="K20" s="232"/>
      <c r="L20" s="232"/>
      <c r="M20" s="232"/>
      <c r="N20" s="232"/>
      <c r="O20" s="232"/>
      <c r="P20" s="178">
        <f t="shared" si="0"/>
        <v>0</v>
      </c>
      <c r="Q20" s="179">
        <f t="shared" si="1"/>
        <v>0</v>
      </c>
      <c r="R20" s="180">
        <f t="shared" si="2"/>
        <v>0</v>
      </c>
    </row>
    <row r="21" spans="1:20" ht="22.35" customHeight="1" x14ac:dyDescent="0.3">
      <c r="A21" s="171" t="s">
        <v>33</v>
      </c>
      <c r="B21" s="173"/>
      <c r="C21" s="232"/>
      <c r="D21" s="232"/>
      <c r="E21" s="232"/>
      <c r="F21" s="232"/>
      <c r="G21" s="232"/>
      <c r="H21" s="232"/>
      <c r="I21" s="233"/>
      <c r="J21" s="233"/>
      <c r="K21" s="232"/>
      <c r="L21" s="232"/>
      <c r="M21" s="232"/>
      <c r="N21" s="232"/>
      <c r="O21" s="232"/>
      <c r="P21" s="178">
        <f t="shared" si="0"/>
        <v>0</v>
      </c>
      <c r="Q21" s="179">
        <f t="shared" si="1"/>
        <v>0</v>
      </c>
      <c r="R21" s="180">
        <f t="shared" si="2"/>
        <v>0</v>
      </c>
    </row>
    <row r="22" spans="1:20" ht="22.35" customHeight="1" x14ac:dyDescent="0.3">
      <c r="A22" s="171" t="s">
        <v>34</v>
      </c>
      <c r="B22" s="173"/>
      <c r="C22" s="232"/>
      <c r="D22" s="232"/>
      <c r="E22" s="232"/>
      <c r="F22" s="232"/>
      <c r="G22" s="232"/>
      <c r="H22" s="232"/>
      <c r="I22" s="233"/>
      <c r="J22" s="233"/>
      <c r="K22" s="232"/>
      <c r="L22" s="232"/>
      <c r="M22" s="232"/>
      <c r="N22" s="232"/>
      <c r="O22" s="232"/>
      <c r="P22" s="178">
        <f t="shared" si="0"/>
        <v>0</v>
      </c>
      <c r="Q22" s="179">
        <f t="shared" si="1"/>
        <v>0</v>
      </c>
      <c r="R22" s="180">
        <f t="shared" si="2"/>
        <v>0</v>
      </c>
    </row>
    <row r="23" spans="1:20" ht="22.35" customHeight="1" x14ac:dyDescent="0.3">
      <c r="A23" s="171" t="s">
        <v>35</v>
      </c>
      <c r="B23" s="173"/>
      <c r="C23" s="232"/>
      <c r="D23" s="232"/>
      <c r="E23" s="232"/>
      <c r="F23" s="232"/>
      <c r="G23" s="232"/>
      <c r="H23" s="232"/>
      <c r="I23" s="233"/>
      <c r="J23" s="233"/>
      <c r="K23" s="232"/>
      <c r="L23" s="232"/>
      <c r="M23" s="232"/>
      <c r="N23" s="232"/>
      <c r="O23" s="232"/>
      <c r="P23" s="178">
        <f t="shared" si="0"/>
        <v>0</v>
      </c>
      <c r="Q23" s="179">
        <f t="shared" si="1"/>
        <v>0</v>
      </c>
      <c r="R23" s="180">
        <f t="shared" si="2"/>
        <v>0</v>
      </c>
    </row>
    <row r="24" spans="1:20" ht="22.35" customHeight="1" x14ac:dyDescent="0.3">
      <c r="A24" s="171" t="s">
        <v>36</v>
      </c>
      <c r="B24" s="173"/>
      <c r="C24" s="232"/>
      <c r="D24" s="232"/>
      <c r="E24" s="232"/>
      <c r="F24" s="232"/>
      <c r="G24" s="232"/>
      <c r="H24" s="232"/>
      <c r="I24" s="233"/>
      <c r="J24" s="233"/>
      <c r="K24" s="232"/>
      <c r="L24" s="232"/>
      <c r="M24" s="232"/>
      <c r="N24" s="232"/>
      <c r="O24" s="232"/>
      <c r="P24" s="178">
        <f t="shared" si="0"/>
        <v>0</v>
      </c>
      <c r="Q24" s="179">
        <f t="shared" si="1"/>
        <v>0</v>
      </c>
      <c r="R24" s="180">
        <f t="shared" si="2"/>
        <v>0</v>
      </c>
    </row>
    <row r="25" spans="1:20" ht="22.35" customHeight="1" x14ac:dyDescent="0.3">
      <c r="A25" s="171" t="s">
        <v>37</v>
      </c>
      <c r="B25" s="173"/>
      <c r="C25" s="232"/>
      <c r="D25" s="232"/>
      <c r="E25" s="232"/>
      <c r="F25" s="232"/>
      <c r="G25" s="232"/>
      <c r="H25" s="232"/>
      <c r="I25" s="233"/>
      <c r="J25" s="233"/>
      <c r="K25" s="232"/>
      <c r="L25" s="232"/>
      <c r="M25" s="232"/>
      <c r="N25" s="232"/>
      <c r="O25" s="232"/>
      <c r="P25" s="178">
        <f t="shared" si="0"/>
        <v>0</v>
      </c>
      <c r="Q25" s="179">
        <f t="shared" si="1"/>
        <v>0</v>
      </c>
      <c r="R25" s="180">
        <f t="shared" si="2"/>
        <v>0</v>
      </c>
    </row>
    <row r="26" spans="1:20" ht="22.35" customHeight="1" x14ac:dyDescent="0.3">
      <c r="A26" s="171" t="s">
        <v>38</v>
      </c>
      <c r="B26" s="172"/>
      <c r="C26" s="232"/>
      <c r="D26" s="232"/>
      <c r="E26" s="232"/>
      <c r="F26" s="232"/>
      <c r="G26" s="232"/>
      <c r="H26" s="232"/>
      <c r="I26" s="233"/>
      <c r="J26" s="233"/>
      <c r="K26" s="232"/>
      <c r="L26" s="232"/>
      <c r="M26" s="232"/>
      <c r="N26" s="232"/>
      <c r="O26" s="232"/>
      <c r="P26" s="178">
        <f t="shared" si="0"/>
        <v>0</v>
      </c>
      <c r="Q26" s="179">
        <f t="shared" si="1"/>
        <v>0</v>
      </c>
      <c r="R26" s="180">
        <f t="shared" si="2"/>
        <v>0</v>
      </c>
    </row>
    <row r="27" spans="1:20" ht="22.35" customHeight="1" x14ac:dyDescent="0.3">
      <c r="A27" s="171" t="s">
        <v>39</v>
      </c>
      <c r="B27" s="173"/>
      <c r="C27" s="232"/>
      <c r="D27" s="232"/>
      <c r="E27" s="232"/>
      <c r="F27" s="232"/>
      <c r="G27" s="232"/>
      <c r="H27" s="232"/>
      <c r="I27" s="233"/>
      <c r="J27" s="233"/>
      <c r="K27" s="232"/>
      <c r="L27" s="232"/>
      <c r="M27" s="232"/>
      <c r="N27" s="232"/>
      <c r="O27" s="232"/>
      <c r="P27" s="178">
        <f t="shared" si="0"/>
        <v>0</v>
      </c>
      <c r="Q27" s="179">
        <f t="shared" si="1"/>
        <v>0</v>
      </c>
      <c r="R27" s="180">
        <f t="shared" si="2"/>
        <v>0</v>
      </c>
    </row>
    <row r="28" spans="1:20" ht="22.35" customHeight="1" x14ac:dyDescent="0.3">
      <c r="A28" s="171" t="s">
        <v>40</v>
      </c>
      <c r="B28" s="173"/>
      <c r="C28" s="232"/>
      <c r="D28" s="232"/>
      <c r="E28" s="232"/>
      <c r="F28" s="232"/>
      <c r="G28" s="232"/>
      <c r="H28" s="232"/>
      <c r="I28" s="233"/>
      <c r="J28" s="233"/>
      <c r="K28" s="232"/>
      <c r="L28" s="232"/>
      <c r="M28" s="232"/>
      <c r="N28" s="232"/>
      <c r="O28" s="232"/>
      <c r="P28" s="178">
        <f t="shared" si="0"/>
        <v>0</v>
      </c>
      <c r="Q28" s="179">
        <f t="shared" si="1"/>
        <v>0</v>
      </c>
      <c r="R28" s="180">
        <f t="shared" si="2"/>
        <v>0</v>
      </c>
    </row>
    <row r="29" spans="1:20" ht="22.35" customHeight="1" x14ac:dyDescent="0.3">
      <c r="A29" s="171" t="s">
        <v>152</v>
      </c>
      <c r="B29" s="173"/>
      <c r="C29" s="232"/>
      <c r="D29" s="232"/>
      <c r="E29" s="232"/>
      <c r="F29" s="232"/>
      <c r="G29" s="232"/>
      <c r="H29" s="232"/>
      <c r="I29" s="233"/>
      <c r="J29" s="233"/>
      <c r="K29" s="232"/>
      <c r="L29" s="232"/>
      <c r="M29" s="232"/>
      <c r="N29" s="232"/>
      <c r="O29" s="232"/>
      <c r="P29" s="178">
        <f t="shared" si="0"/>
        <v>0</v>
      </c>
      <c r="Q29" s="179">
        <f t="shared" si="1"/>
        <v>0</v>
      </c>
      <c r="R29" s="180">
        <f t="shared" si="2"/>
        <v>0</v>
      </c>
      <c r="S29" s="107"/>
      <c r="T29" s="107"/>
    </row>
    <row r="30" spans="1:20" ht="22.35" customHeight="1" x14ac:dyDescent="0.3">
      <c r="A30" s="171" t="s">
        <v>153</v>
      </c>
      <c r="B30" s="173"/>
      <c r="C30" s="232"/>
      <c r="D30" s="232"/>
      <c r="E30" s="232"/>
      <c r="F30" s="232"/>
      <c r="G30" s="232"/>
      <c r="H30" s="232"/>
      <c r="I30" s="233"/>
      <c r="J30" s="233"/>
      <c r="K30" s="232"/>
      <c r="L30" s="232"/>
      <c r="M30" s="232"/>
      <c r="N30" s="232"/>
      <c r="O30" s="232"/>
      <c r="P30" s="178">
        <f t="shared" si="0"/>
        <v>0</v>
      </c>
      <c r="Q30" s="179">
        <f t="shared" si="1"/>
        <v>0</v>
      </c>
      <c r="R30" s="180">
        <f t="shared" si="2"/>
        <v>0</v>
      </c>
      <c r="S30" s="107"/>
      <c r="T30" s="107"/>
    </row>
    <row r="31" spans="1:20" ht="22.35" customHeight="1" x14ac:dyDescent="0.3">
      <c r="A31" s="171" t="s">
        <v>154</v>
      </c>
      <c r="B31" s="173"/>
      <c r="C31" s="232"/>
      <c r="D31" s="232"/>
      <c r="E31" s="232"/>
      <c r="F31" s="232"/>
      <c r="G31" s="232"/>
      <c r="H31" s="232"/>
      <c r="I31" s="233"/>
      <c r="J31" s="233"/>
      <c r="K31" s="232"/>
      <c r="L31" s="232"/>
      <c r="M31" s="232"/>
      <c r="N31" s="232"/>
      <c r="O31" s="232"/>
      <c r="P31" s="178">
        <f t="shared" si="0"/>
        <v>0</v>
      </c>
      <c r="Q31" s="179">
        <f t="shared" si="1"/>
        <v>0</v>
      </c>
      <c r="R31" s="180">
        <f t="shared" si="2"/>
        <v>0</v>
      </c>
      <c r="S31" s="107"/>
      <c r="T31" s="107"/>
    </row>
    <row r="32" spans="1:20" ht="22.35" customHeight="1" x14ac:dyDescent="0.3">
      <c r="A32" s="171" t="s">
        <v>155</v>
      </c>
      <c r="B32" s="173"/>
      <c r="C32" s="232"/>
      <c r="D32" s="232"/>
      <c r="E32" s="232"/>
      <c r="F32" s="232"/>
      <c r="G32" s="232"/>
      <c r="H32" s="232"/>
      <c r="I32" s="233"/>
      <c r="J32" s="233"/>
      <c r="K32" s="232"/>
      <c r="L32" s="232"/>
      <c r="M32" s="232"/>
      <c r="N32" s="232"/>
      <c r="O32" s="232"/>
      <c r="P32" s="178">
        <f t="shared" si="0"/>
        <v>0</v>
      </c>
      <c r="Q32" s="179">
        <f t="shared" si="1"/>
        <v>0</v>
      </c>
      <c r="R32" s="180">
        <f t="shared" si="2"/>
        <v>0</v>
      </c>
      <c r="S32" s="107"/>
      <c r="T32" s="107"/>
    </row>
    <row r="33" spans="1:20" ht="22.35" customHeight="1" x14ac:dyDescent="0.3">
      <c r="A33" s="171" t="s">
        <v>156</v>
      </c>
      <c r="B33" s="173"/>
      <c r="C33" s="232"/>
      <c r="D33" s="232"/>
      <c r="E33" s="232"/>
      <c r="F33" s="232"/>
      <c r="G33" s="232"/>
      <c r="H33" s="232"/>
      <c r="I33" s="233"/>
      <c r="J33" s="233"/>
      <c r="K33" s="232"/>
      <c r="L33" s="232"/>
      <c r="M33" s="232"/>
      <c r="N33" s="232"/>
      <c r="O33" s="232"/>
      <c r="P33" s="178">
        <f t="shared" si="0"/>
        <v>0</v>
      </c>
      <c r="Q33" s="179">
        <f t="shared" si="1"/>
        <v>0</v>
      </c>
      <c r="R33" s="180">
        <f t="shared" si="2"/>
        <v>0</v>
      </c>
      <c r="S33" s="107"/>
      <c r="T33" s="107"/>
    </row>
    <row r="34" spans="1:20" ht="22.35" customHeight="1" x14ac:dyDescent="0.3">
      <c r="A34" s="171" t="s">
        <v>157</v>
      </c>
      <c r="B34" s="173"/>
      <c r="C34" s="232"/>
      <c r="D34" s="232"/>
      <c r="E34" s="232"/>
      <c r="F34" s="232"/>
      <c r="G34" s="232"/>
      <c r="H34" s="232"/>
      <c r="I34" s="233"/>
      <c r="J34" s="233"/>
      <c r="K34" s="232"/>
      <c r="L34" s="232"/>
      <c r="M34" s="232"/>
      <c r="N34" s="232"/>
      <c r="O34" s="232"/>
      <c r="P34" s="178">
        <f t="shared" si="0"/>
        <v>0</v>
      </c>
      <c r="Q34" s="179">
        <f t="shared" si="1"/>
        <v>0</v>
      </c>
      <c r="R34" s="180">
        <f t="shared" si="2"/>
        <v>0</v>
      </c>
      <c r="S34" s="107"/>
      <c r="T34" s="107"/>
    </row>
    <row r="35" spans="1:20" ht="22.35" customHeight="1" x14ac:dyDescent="0.3">
      <c r="A35" s="171" t="s">
        <v>158</v>
      </c>
      <c r="B35" s="173"/>
      <c r="C35" s="232"/>
      <c r="D35" s="232"/>
      <c r="E35" s="232"/>
      <c r="F35" s="232"/>
      <c r="G35" s="232"/>
      <c r="H35" s="232"/>
      <c r="I35" s="233"/>
      <c r="J35" s="233"/>
      <c r="K35" s="232"/>
      <c r="L35" s="232"/>
      <c r="M35" s="232"/>
      <c r="N35" s="232"/>
      <c r="O35" s="232"/>
      <c r="P35" s="178">
        <f t="shared" si="0"/>
        <v>0</v>
      </c>
      <c r="Q35" s="179">
        <f t="shared" si="1"/>
        <v>0</v>
      </c>
      <c r="R35" s="180">
        <f t="shared" si="2"/>
        <v>0</v>
      </c>
      <c r="S35" s="107"/>
      <c r="T35" s="107"/>
    </row>
    <row r="36" spans="1:20" ht="22.35" customHeight="1" x14ac:dyDescent="0.3">
      <c r="A36" s="171" t="s">
        <v>159</v>
      </c>
      <c r="B36" s="173"/>
      <c r="C36" s="232"/>
      <c r="D36" s="232"/>
      <c r="E36" s="232"/>
      <c r="F36" s="232"/>
      <c r="G36" s="232"/>
      <c r="H36" s="232"/>
      <c r="I36" s="233"/>
      <c r="J36" s="233"/>
      <c r="K36" s="232"/>
      <c r="L36" s="232"/>
      <c r="M36" s="232"/>
      <c r="N36" s="232"/>
      <c r="O36" s="232"/>
      <c r="P36" s="178">
        <f t="shared" si="0"/>
        <v>0</v>
      </c>
      <c r="Q36" s="179">
        <f t="shared" si="1"/>
        <v>0</v>
      </c>
      <c r="R36" s="180">
        <f t="shared" si="2"/>
        <v>0</v>
      </c>
      <c r="S36" s="107"/>
      <c r="T36" s="107"/>
    </row>
    <row r="37" spans="1:20" ht="22.35" customHeight="1" x14ac:dyDescent="0.3">
      <c r="A37" s="171" t="s">
        <v>160</v>
      </c>
      <c r="B37" s="173"/>
      <c r="C37" s="41"/>
      <c r="D37" s="41"/>
      <c r="E37" s="41"/>
      <c r="F37" s="41"/>
      <c r="G37" s="41"/>
      <c r="H37" s="41"/>
      <c r="I37" s="42"/>
      <c r="J37" s="42"/>
      <c r="K37" s="41"/>
      <c r="L37" s="41"/>
      <c r="M37" s="41"/>
      <c r="N37" s="41"/>
      <c r="O37" s="41"/>
      <c r="P37" s="178">
        <f t="shared" si="0"/>
        <v>0</v>
      </c>
      <c r="Q37" s="179">
        <f t="shared" si="1"/>
        <v>0</v>
      </c>
      <c r="R37" s="180">
        <f t="shared" si="2"/>
        <v>0</v>
      </c>
      <c r="S37" s="107"/>
      <c r="T37" s="107"/>
    </row>
    <row r="38" spans="1:20" ht="22.35" customHeight="1" x14ac:dyDescent="0.3">
      <c r="A38" s="171" t="s">
        <v>181</v>
      </c>
      <c r="B38" s="172"/>
      <c r="C38" s="41"/>
      <c r="D38" s="41"/>
      <c r="E38" s="41"/>
      <c r="F38" s="41"/>
      <c r="G38" s="41"/>
      <c r="H38" s="41"/>
      <c r="I38" s="42"/>
      <c r="J38" s="42"/>
      <c r="K38" s="41"/>
      <c r="L38" s="41"/>
      <c r="M38" s="41"/>
      <c r="N38" s="41"/>
      <c r="O38" s="41"/>
      <c r="P38" s="178">
        <f t="shared" si="0"/>
        <v>0</v>
      </c>
      <c r="Q38" s="179">
        <f t="shared" si="1"/>
        <v>0</v>
      </c>
      <c r="R38" s="180">
        <f t="shared" si="2"/>
        <v>0</v>
      </c>
      <c r="S38" s="107"/>
      <c r="T38" s="107"/>
    </row>
    <row r="39" spans="1:20" ht="22.35" customHeight="1" x14ac:dyDescent="0.3">
      <c r="A39" s="171" t="s">
        <v>182</v>
      </c>
      <c r="B39" s="173"/>
      <c r="C39" s="41"/>
      <c r="D39" s="41"/>
      <c r="E39" s="41"/>
      <c r="F39" s="41"/>
      <c r="G39" s="41"/>
      <c r="H39" s="41"/>
      <c r="I39" s="42"/>
      <c r="J39" s="42"/>
      <c r="K39" s="41"/>
      <c r="L39" s="41"/>
      <c r="M39" s="41"/>
      <c r="N39" s="41"/>
      <c r="O39" s="41"/>
      <c r="P39" s="178">
        <f t="shared" si="0"/>
        <v>0</v>
      </c>
      <c r="Q39" s="179">
        <f t="shared" si="1"/>
        <v>0</v>
      </c>
      <c r="R39" s="180">
        <f t="shared" si="2"/>
        <v>0</v>
      </c>
      <c r="S39" s="107"/>
      <c r="T39" s="107"/>
    </row>
    <row r="40" spans="1:20" ht="22.35" customHeight="1" x14ac:dyDescent="0.3">
      <c r="A40" s="171" t="s">
        <v>183</v>
      </c>
      <c r="B40" s="173"/>
      <c r="C40" s="41"/>
      <c r="D40" s="41"/>
      <c r="E40" s="41"/>
      <c r="F40" s="41"/>
      <c r="G40" s="41"/>
      <c r="H40" s="41"/>
      <c r="I40" s="42"/>
      <c r="J40" s="42"/>
      <c r="K40" s="41"/>
      <c r="L40" s="41"/>
      <c r="M40" s="41"/>
      <c r="N40" s="41"/>
      <c r="O40" s="41"/>
      <c r="P40" s="178">
        <f t="shared" si="0"/>
        <v>0</v>
      </c>
      <c r="Q40" s="179">
        <f t="shared" si="1"/>
        <v>0</v>
      </c>
      <c r="R40" s="180">
        <f t="shared" si="2"/>
        <v>0</v>
      </c>
      <c r="S40" s="107"/>
      <c r="T40" s="107"/>
    </row>
    <row r="41" spans="1:20" ht="22.35" customHeight="1" x14ac:dyDescent="0.3">
      <c r="A41" s="171" t="s">
        <v>184</v>
      </c>
      <c r="B41" s="173"/>
      <c r="C41" s="41"/>
      <c r="D41" s="41"/>
      <c r="E41" s="41"/>
      <c r="F41" s="41"/>
      <c r="G41" s="41"/>
      <c r="H41" s="41"/>
      <c r="I41" s="42"/>
      <c r="J41" s="42"/>
      <c r="K41" s="41"/>
      <c r="L41" s="41"/>
      <c r="M41" s="41"/>
      <c r="N41" s="41"/>
      <c r="O41" s="41"/>
      <c r="P41" s="178">
        <f t="shared" si="0"/>
        <v>0</v>
      </c>
      <c r="Q41" s="179">
        <f t="shared" si="1"/>
        <v>0</v>
      </c>
      <c r="R41" s="180">
        <f t="shared" si="2"/>
        <v>0</v>
      </c>
      <c r="S41" s="107"/>
      <c r="T41" s="107"/>
    </row>
    <row r="42" spans="1:20" ht="22.35" customHeight="1" x14ac:dyDescent="0.3">
      <c r="A42" s="171" t="s">
        <v>185</v>
      </c>
      <c r="B42" s="173"/>
      <c r="C42" s="41"/>
      <c r="D42" s="41"/>
      <c r="E42" s="41"/>
      <c r="F42" s="41"/>
      <c r="G42" s="41"/>
      <c r="H42" s="41"/>
      <c r="I42" s="42"/>
      <c r="J42" s="42"/>
      <c r="K42" s="41"/>
      <c r="L42" s="41"/>
      <c r="M42" s="41"/>
      <c r="N42" s="41"/>
      <c r="O42" s="41"/>
      <c r="P42" s="178">
        <f t="shared" si="0"/>
        <v>0</v>
      </c>
      <c r="Q42" s="179">
        <f t="shared" si="1"/>
        <v>0</v>
      </c>
      <c r="R42" s="180">
        <f t="shared" si="2"/>
        <v>0</v>
      </c>
      <c r="S42" s="107"/>
      <c r="T42" s="107"/>
    </row>
    <row r="43" spans="1:20" ht="22.35" customHeight="1" x14ac:dyDescent="0.3">
      <c r="A43" s="171" t="s">
        <v>186</v>
      </c>
      <c r="B43" s="173"/>
      <c r="C43" s="41"/>
      <c r="D43" s="41"/>
      <c r="E43" s="41"/>
      <c r="F43" s="41"/>
      <c r="G43" s="41"/>
      <c r="H43" s="41"/>
      <c r="I43" s="42"/>
      <c r="J43" s="42"/>
      <c r="K43" s="41"/>
      <c r="L43" s="41"/>
      <c r="M43" s="41"/>
      <c r="N43" s="41"/>
      <c r="O43" s="41"/>
      <c r="P43" s="178">
        <f t="shared" si="0"/>
        <v>0</v>
      </c>
      <c r="Q43" s="179">
        <f t="shared" si="1"/>
        <v>0</v>
      </c>
      <c r="R43" s="180">
        <f t="shared" si="2"/>
        <v>0</v>
      </c>
      <c r="S43" s="107"/>
      <c r="T43" s="107"/>
    </row>
    <row r="44" spans="1:20" ht="22.35" customHeight="1" x14ac:dyDescent="0.3">
      <c r="A44" s="171" t="s">
        <v>187</v>
      </c>
      <c r="B44" s="173"/>
      <c r="C44" s="41"/>
      <c r="D44" s="41"/>
      <c r="E44" s="41"/>
      <c r="F44" s="41"/>
      <c r="G44" s="41"/>
      <c r="H44" s="41"/>
      <c r="I44" s="42"/>
      <c r="J44" s="42"/>
      <c r="K44" s="41"/>
      <c r="L44" s="41"/>
      <c r="M44" s="41"/>
      <c r="N44" s="41"/>
      <c r="O44" s="41"/>
      <c r="P44" s="178">
        <f t="shared" si="0"/>
        <v>0</v>
      </c>
      <c r="Q44" s="179">
        <f t="shared" si="1"/>
        <v>0</v>
      </c>
      <c r="R44" s="180">
        <f t="shared" si="2"/>
        <v>0</v>
      </c>
      <c r="S44" s="107"/>
      <c r="T44" s="107"/>
    </row>
    <row r="45" spans="1:20" ht="22.35" customHeight="1" x14ac:dyDescent="0.3">
      <c r="A45" s="171" t="s">
        <v>188</v>
      </c>
      <c r="B45" s="173"/>
      <c r="C45" s="41"/>
      <c r="D45" s="41"/>
      <c r="E45" s="41"/>
      <c r="F45" s="41"/>
      <c r="G45" s="41"/>
      <c r="H45" s="41"/>
      <c r="I45" s="42"/>
      <c r="J45" s="42"/>
      <c r="K45" s="41"/>
      <c r="L45" s="41"/>
      <c r="M45" s="41"/>
      <c r="N45" s="41"/>
      <c r="O45" s="41"/>
      <c r="P45" s="178">
        <f t="shared" ref="P45:P64" si="3">SUM(C45:O45)</f>
        <v>0</v>
      </c>
      <c r="Q45" s="179">
        <f t="shared" si="1"/>
        <v>0</v>
      </c>
      <c r="R45" s="180">
        <f t="shared" si="2"/>
        <v>0</v>
      </c>
      <c r="S45" s="107"/>
      <c r="T45" s="107"/>
    </row>
    <row r="46" spans="1:20" ht="22.35" customHeight="1" x14ac:dyDescent="0.3">
      <c r="A46" s="171" t="s">
        <v>189</v>
      </c>
      <c r="B46" s="173"/>
      <c r="C46" s="41"/>
      <c r="D46" s="41"/>
      <c r="E46" s="41"/>
      <c r="F46" s="41"/>
      <c r="G46" s="41"/>
      <c r="H46" s="41"/>
      <c r="I46" s="42"/>
      <c r="J46" s="42"/>
      <c r="K46" s="41"/>
      <c r="L46" s="41"/>
      <c r="M46" s="41"/>
      <c r="N46" s="41"/>
      <c r="O46" s="41"/>
      <c r="P46" s="178">
        <f t="shared" si="3"/>
        <v>0</v>
      </c>
      <c r="Q46" s="179">
        <f t="shared" si="1"/>
        <v>0</v>
      </c>
      <c r="R46" s="180">
        <f t="shared" si="2"/>
        <v>0</v>
      </c>
      <c r="S46" s="107"/>
      <c r="T46" s="107"/>
    </row>
    <row r="47" spans="1:20" ht="22.35" customHeight="1" x14ac:dyDescent="0.3">
      <c r="A47" s="171" t="s">
        <v>190</v>
      </c>
      <c r="B47" s="173"/>
      <c r="C47" s="41"/>
      <c r="D47" s="41"/>
      <c r="E47" s="41"/>
      <c r="F47" s="41"/>
      <c r="G47" s="41"/>
      <c r="H47" s="41"/>
      <c r="I47" s="42"/>
      <c r="J47" s="42"/>
      <c r="K47" s="41"/>
      <c r="L47" s="41"/>
      <c r="M47" s="41"/>
      <c r="N47" s="41"/>
      <c r="O47" s="41"/>
      <c r="P47" s="178">
        <f t="shared" si="3"/>
        <v>0</v>
      </c>
      <c r="Q47" s="179">
        <f t="shared" si="1"/>
        <v>0</v>
      </c>
      <c r="R47" s="180">
        <f t="shared" si="2"/>
        <v>0</v>
      </c>
      <c r="S47" s="107"/>
      <c r="T47" s="107"/>
    </row>
    <row r="48" spans="1:20" ht="22.35" customHeight="1" x14ac:dyDescent="0.3">
      <c r="A48" s="171" t="s">
        <v>191</v>
      </c>
      <c r="B48" s="173"/>
      <c r="C48" s="41"/>
      <c r="D48" s="41"/>
      <c r="E48" s="41"/>
      <c r="F48" s="41"/>
      <c r="G48" s="41"/>
      <c r="H48" s="41"/>
      <c r="I48" s="42"/>
      <c r="J48" s="42"/>
      <c r="K48" s="41"/>
      <c r="L48" s="41"/>
      <c r="M48" s="41"/>
      <c r="N48" s="41"/>
      <c r="O48" s="41"/>
      <c r="P48" s="178">
        <f t="shared" si="3"/>
        <v>0</v>
      </c>
      <c r="Q48" s="179">
        <f t="shared" si="1"/>
        <v>0</v>
      </c>
      <c r="R48" s="180">
        <f t="shared" si="2"/>
        <v>0</v>
      </c>
      <c r="S48" s="107"/>
      <c r="T48" s="107"/>
    </row>
    <row r="49" spans="1:20" ht="22.35" customHeight="1" x14ac:dyDescent="0.3">
      <c r="A49" s="171" t="s">
        <v>192</v>
      </c>
      <c r="B49" s="173"/>
      <c r="C49" s="41"/>
      <c r="D49" s="41"/>
      <c r="E49" s="41"/>
      <c r="F49" s="41"/>
      <c r="G49" s="41"/>
      <c r="H49" s="41"/>
      <c r="I49" s="42"/>
      <c r="J49" s="42"/>
      <c r="K49" s="41"/>
      <c r="L49" s="41"/>
      <c r="M49" s="41"/>
      <c r="N49" s="41"/>
      <c r="O49" s="41"/>
      <c r="P49" s="178">
        <f t="shared" si="3"/>
        <v>0</v>
      </c>
      <c r="Q49" s="179">
        <f t="shared" si="1"/>
        <v>0</v>
      </c>
      <c r="R49" s="180">
        <f t="shared" si="2"/>
        <v>0</v>
      </c>
      <c r="S49" s="107"/>
      <c r="T49" s="107"/>
    </row>
    <row r="50" spans="1:20" ht="22.35" customHeight="1" x14ac:dyDescent="0.3">
      <c r="A50" s="171" t="s">
        <v>193</v>
      </c>
      <c r="B50" s="173"/>
      <c r="C50" s="41"/>
      <c r="D50" s="41"/>
      <c r="E50" s="41"/>
      <c r="F50" s="41"/>
      <c r="G50" s="41"/>
      <c r="H50" s="41"/>
      <c r="I50" s="42"/>
      <c r="J50" s="42"/>
      <c r="K50" s="41"/>
      <c r="L50" s="41"/>
      <c r="M50" s="41"/>
      <c r="N50" s="41"/>
      <c r="O50" s="41"/>
      <c r="P50" s="178">
        <f t="shared" si="3"/>
        <v>0</v>
      </c>
      <c r="Q50" s="179">
        <f t="shared" si="1"/>
        <v>0</v>
      </c>
      <c r="R50" s="180">
        <f t="shared" si="2"/>
        <v>0</v>
      </c>
      <c r="S50" s="107"/>
      <c r="T50" s="107"/>
    </row>
    <row r="51" spans="1:20" ht="22.35" customHeight="1" x14ac:dyDescent="0.3">
      <c r="A51" s="171" t="s">
        <v>194</v>
      </c>
      <c r="B51" s="172"/>
      <c r="C51" s="41"/>
      <c r="D51" s="41"/>
      <c r="E51" s="41"/>
      <c r="F51" s="41"/>
      <c r="G51" s="41"/>
      <c r="H51" s="41"/>
      <c r="I51" s="42"/>
      <c r="J51" s="42"/>
      <c r="K51" s="41"/>
      <c r="L51" s="41"/>
      <c r="M51" s="41"/>
      <c r="N51" s="41"/>
      <c r="O51" s="41"/>
      <c r="P51" s="178">
        <f t="shared" si="3"/>
        <v>0</v>
      </c>
      <c r="Q51" s="179">
        <f t="shared" si="1"/>
        <v>0</v>
      </c>
      <c r="R51" s="180">
        <f t="shared" si="2"/>
        <v>0</v>
      </c>
      <c r="S51" s="107"/>
      <c r="T51" s="107"/>
    </row>
    <row r="52" spans="1:20" ht="22.35" customHeight="1" x14ac:dyDescent="0.3">
      <c r="A52" s="171" t="s">
        <v>195</v>
      </c>
      <c r="B52" s="173"/>
      <c r="C52" s="41"/>
      <c r="D52" s="41"/>
      <c r="E52" s="41"/>
      <c r="F52" s="41"/>
      <c r="G52" s="41"/>
      <c r="H52" s="41"/>
      <c r="I52" s="42"/>
      <c r="J52" s="42"/>
      <c r="K52" s="41"/>
      <c r="L52" s="41"/>
      <c r="M52" s="41"/>
      <c r="N52" s="41"/>
      <c r="O52" s="41"/>
      <c r="P52" s="178">
        <f t="shared" si="3"/>
        <v>0</v>
      </c>
      <c r="Q52" s="179">
        <f t="shared" si="1"/>
        <v>0</v>
      </c>
      <c r="R52" s="180">
        <f t="shared" si="2"/>
        <v>0</v>
      </c>
      <c r="S52" s="107"/>
      <c r="T52" s="107"/>
    </row>
    <row r="53" spans="1:20" ht="22.35" customHeight="1" x14ac:dyDescent="0.3">
      <c r="A53" s="171" t="s">
        <v>196</v>
      </c>
      <c r="B53" s="173"/>
      <c r="C53" s="41"/>
      <c r="D53" s="41"/>
      <c r="E53" s="41"/>
      <c r="F53" s="41"/>
      <c r="G53" s="41"/>
      <c r="H53" s="41"/>
      <c r="I53" s="42"/>
      <c r="J53" s="42"/>
      <c r="K53" s="41"/>
      <c r="L53" s="41"/>
      <c r="M53" s="41"/>
      <c r="N53" s="41"/>
      <c r="O53" s="41"/>
      <c r="P53" s="178">
        <f t="shared" si="3"/>
        <v>0</v>
      </c>
      <c r="Q53" s="179">
        <f t="shared" si="1"/>
        <v>0</v>
      </c>
      <c r="R53" s="180">
        <f t="shared" si="2"/>
        <v>0</v>
      </c>
      <c r="S53" s="107"/>
      <c r="T53" s="107"/>
    </row>
    <row r="54" spans="1:20" ht="22.35" customHeight="1" x14ac:dyDescent="0.3">
      <c r="A54" s="171" t="s">
        <v>197</v>
      </c>
      <c r="B54" s="173"/>
      <c r="C54" s="41"/>
      <c r="D54" s="41"/>
      <c r="E54" s="41"/>
      <c r="F54" s="41"/>
      <c r="G54" s="41"/>
      <c r="H54" s="41"/>
      <c r="I54" s="42"/>
      <c r="J54" s="42"/>
      <c r="K54" s="41"/>
      <c r="L54" s="41"/>
      <c r="M54" s="41"/>
      <c r="N54" s="41"/>
      <c r="O54" s="41"/>
      <c r="P54" s="178">
        <f t="shared" si="3"/>
        <v>0</v>
      </c>
      <c r="Q54" s="179">
        <f t="shared" si="1"/>
        <v>0</v>
      </c>
      <c r="R54" s="180">
        <f t="shared" si="2"/>
        <v>0</v>
      </c>
      <c r="S54" s="107"/>
      <c r="T54" s="107"/>
    </row>
    <row r="55" spans="1:20" ht="22.35" customHeight="1" x14ac:dyDescent="0.3">
      <c r="A55" s="171" t="s">
        <v>198</v>
      </c>
      <c r="B55" s="173"/>
      <c r="C55" s="41"/>
      <c r="D55" s="41"/>
      <c r="E55" s="41"/>
      <c r="F55" s="41"/>
      <c r="G55" s="41"/>
      <c r="H55" s="41"/>
      <c r="I55" s="42"/>
      <c r="J55" s="42"/>
      <c r="K55" s="41"/>
      <c r="L55" s="41"/>
      <c r="M55" s="41"/>
      <c r="N55" s="41"/>
      <c r="O55" s="41"/>
      <c r="P55" s="178">
        <f t="shared" si="3"/>
        <v>0</v>
      </c>
      <c r="Q55" s="179">
        <f t="shared" si="1"/>
        <v>0</v>
      </c>
      <c r="R55" s="180">
        <f t="shared" si="2"/>
        <v>0</v>
      </c>
      <c r="S55" s="107"/>
      <c r="T55" s="107"/>
    </row>
    <row r="56" spans="1:20" ht="22.35" customHeight="1" x14ac:dyDescent="0.3">
      <c r="A56" s="171" t="s">
        <v>199</v>
      </c>
      <c r="B56" s="173"/>
      <c r="C56" s="41"/>
      <c r="D56" s="41"/>
      <c r="E56" s="41"/>
      <c r="F56" s="41"/>
      <c r="G56" s="41"/>
      <c r="H56" s="41"/>
      <c r="I56" s="42"/>
      <c r="J56" s="42"/>
      <c r="K56" s="41"/>
      <c r="L56" s="41"/>
      <c r="M56" s="41"/>
      <c r="N56" s="41"/>
      <c r="O56" s="41"/>
      <c r="P56" s="178">
        <f t="shared" si="3"/>
        <v>0</v>
      </c>
      <c r="Q56" s="179">
        <f t="shared" si="1"/>
        <v>0</v>
      </c>
      <c r="R56" s="180">
        <f t="shared" si="2"/>
        <v>0</v>
      </c>
      <c r="S56" s="107"/>
      <c r="T56" s="107"/>
    </row>
    <row r="57" spans="1:20" ht="22.35" customHeight="1" x14ac:dyDescent="0.3">
      <c r="A57" s="171" t="s">
        <v>200</v>
      </c>
      <c r="B57" s="173"/>
      <c r="C57" s="41"/>
      <c r="D57" s="41"/>
      <c r="E57" s="41"/>
      <c r="F57" s="41"/>
      <c r="G57" s="41"/>
      <c r="H57" s="41"/>
      <c r="I57" s="42"/>
      <c r="J57" s="42"/>
      <c r="K57" s="41"/>
      <c r="L57" s="41"/>
      <c r="M57" s="41"/>
      <c r="N57" s="41"/>
      <c r="O57" s="41"/>
      <c r="P57" s="178">
        <f t="shared" si="3"/>
        <v>0</v>
      </c>
      <c r="Q57" s="179">
        <f t="shared" si="1"/>
        <v>0</v>
      </c>
      <c r="R57" s="180">
        <f t="shared" si="2"/>
        <v>0</v>
      </c>
      <c r="S57" s="107"/>
      <c r="T57" s="107"/>
    </row>
    <row r="58" spans="1:20" ht="22.35" customHeight="1" x14ac:dyDescent="0.3">
      <c r="A58" s="171" t="s">
        <v>201</v>
      </c>
      <c r="B58" s="173"/>
      <c r="C58" s="41"/>
      <c r="D58" s="41"/>
      <c r="E58" s="41"/>
      <c r="F58" s="41"/>
      <c r="G58" s="41"/>
      <c r="H58" s="41"/>
      <c r="I58" s="42"/>
      <c r="J58" s="42"/>
      <c r="K58" s="41"/>
      <c r="L58" s="41"/>
      <c r="M58" s="41"/>
      <c r="N58" s="41"/>
      <c r="O58" s="41"/>
      <c r="P58" s="178">
        <f t="shared" si="3"/>
        <v>0</v>
      </c>
      <c r="Q58" s="179">
        <f t="shared" si="1"/>
        <v>0</v>
      </c>
      <c r="R58" s="180">
        <f t="shared" si="2"/>
        <v>0</v>
      </c>
      <c r="S58" s="107"/>
      <c r="T58" s="107"/>
    </row>
    <row r="59" spans="1:20" ht="22.35" customHeight="1" x14ac:dyDescent="0.3">
      <c r="A59" s="171" t="s">
        <v>202</v>
      </c>
      <c r="B59" s="173"/>
      <c r="C59" s="41"/>
      <c r="D59" s="41"/>
      <c r="E59" s="41"/>
      <c r="F59" s="41"/>
      <c r="G59" s="41"/>
      <c r="H59" s="41"/>
      <c r="I59" s="42"/>
      <c r="J59" s="42"/>
      <c r="K59" s="41"/>
      <c r="L59" s="41"/>
      <c r="M59" s="41"/>
      <c r="N59" s="41"/>
      <c r="O59" s="41"/>
      <c r="P59" s="178">
        <f t="shared" si="3"/>
        <v>0</v>
      </c>
      <c r="Q59" s="179">
        <f t="shared" si="1"/>
        <v>0</v>
      </c>
      <c r="R59" s="180">
        <f t="shared" si="2"/>
        <v>0</v>
      </c>
      <c r="S59" s="107"/>
      <c r="T59" s="107"/>
    </row>
    <row r="60" spans="1:20" ht="22.35" customHeight="1" x14ac:dyDescent="0.3">
      <c r="A60" s="171" t="s">
        <v>203</v>
      </c>
      <c r="B60" s="173"/>
      <c r="C60" s="41"/>
      <c r="D60" s="41"/>
      <c r="E60" s="41"/>
      <c r="F60" s="41"/>
      <c r="G60" s="41"/>
      <c r="H60" s="41"/>
      <c r="I60" s="42"/>
      <c r="J60" s="42"/>
      <c r="K60" s="41"/>
      <c r="L60" s="41"/>
      <c r="M60" s="41"/>
      <c r="N60" s="41"/>
      <c r="O60" s="41"/>
      <c r="P60" s="178">
        <f t="shared" si="3"/>
        <v>0</v>
      </c>
      <c r="Q60" s="179">
        <f t="shared" si="1"/>
        <v>0</v>
      </c>
      <c r="R60" s="180">
        <f t="shared" si="2"/>
        <v>0</v>
      </c>
      <c r="S60" s="107"/>
      <c r="T60" s="107"/>
    </row>
    <row r="61" spans="1:20" ht="22.35" customHeight="1" x14ac:dyDescent="0.3">
      <c r="A61" s="171"/>
      <c r="B61" s="173"/>
      <c r="C61" s="41"/>
      <c r="D61" s="41"/>
      <c r="E61" s="41"/>
      <c r="F61" s="41"/>
      <c r="G61" s="41"/>
      <c r="H61" s="41"/>
      <c r="I61" s="42"/>
      <c r="J61" s="42"/>
      <c r="K61" s="41"/>
      <c r="L61" s="41"/>
      <c r="M61" s="41"/>
      <c r="N61" s="41"/>
      <c r="O61" s="41"/>
      <c r="P61" s="178">
        <f t="shared" si="3"/>
        <v>0</v>
      </c>
      <c r="Q61" s="179">
        <f t="shared" si="1"/>
        <v>0</v>
      </c>
      <c r="R61" s="180">
        <f t="shared" si="2"/>
        <v>0</v>
      </c>
    </row>
    <row r="62" spans="1:20" ht="22.35" customHeight="1" x14ac:dyDescent="0.3">
      <c r="A62" s="171"/>
      <c r="B62" s="173"/>
      <c r="C62" s="41"/>
      <c r="D62" s="41"/>
      <c r="E62" s="41"/>
      <c r="F62" s="41"/>
      <c r="G62" s="41"/>
      <c r="H62" s="41"/>
      <c r="I62" s="42"/>
      <c r="J62" s="42"/>
      <c r="K62" s="41"/>
      <c r="L62" s="41"/>
      <c r="M62" s="41"/>
      <c r="N62" s="41"/>
      <c r="O62" s="41"/>
      <c r="P62" s="178">
        <f t="shared" si="3"/>
        <v>0</v>
      </c>
      <c r="Q62" s="179">
        <f t="shared" si="1"/>
        <v>0</v>
      </c>
      <c r="R62" s="180">
        <f t="shared" si="2"/>
        <v>0</v>
      </c>
    </row>
    <row r="63" spans="1:20" ht="22.35" customHeight="1" x14ac:dyDescent="0.3">
      <c r="A63" s="171"/>
      <c r="B63" s="173"/>
      <c r="C63" s="41"/>
      <c r="D63" s="41"/>
      <c r="E63" s="41"/>
      <c r="F63" s="41"/>
      <c r="G63" s="41"/>
      <c r="H63" s="41"/>
      <c r="I63" s="42"/>
      <c r="J63" s="42"/>
      <c r="K63" s="41"/>
      <c r="L63" s="41"/>
      <c r="M63" s="41"/>
      <c r="N63" s="41"/>
      <c r="O63" s="41"/>
      <c r="P63" s="178">
        <f t="shared" si="3"/>
        <v>0</v>
      </c>
      <c r="Q63" s="179">
        <f t="shared" si="1"/>
        <v>0</v>
      </c>
      <c r="R63" s="180">
        <f t="shared" si="2"/>
        <v>0</v>
      </c>
    </row>
    <row r="64" spans="1:20" ht="22.35" customHeight="1" thickBot="1" x14ac:dyDescent="0.35">
      <c r="A64" s="171"/>
      <c r="B64" s="174"/>
      <c r="C64" s="41"/>
      <c r="D64" s="41"/>
      <c r="E64" s="41"/>
      <c r="F64" s="41"/>
      <c r="G64" s="41"/>
      <c r="H64" s="41"/>
      <c r="I64" s="42"/>
      <c r="J64" s="42"/>
      <c r="K64" s="41"/>
      <c r="L64" s="41"/>
      <c r="M64" s="41"/>
      <c r="N64" s="41"/>
      <c r="O64" s="41"/>
      <c r="P64" s="178">
        <f t="shared" si="3"/>
        <v>0</v>
      </c>
      <c r="Q64" s="179">
        <f t="shared" si="1"/>
        <v>0</v>
      </c>
      <c r="R64" s="180">
        <f t="shared" si="2"/>
        <v>0</v>
      </c>
    </row>
    <row r="65" spans="1:21" s="177" customFormat="1" ht="22.35" customHeight="1" thickTop="1" thickBot="1" x14ac:dyDescent="0.25">
      <c r="A65" s="175" t="s">
        <v>41</v>
      </c>
      <c r="B65" s="176">
        <f>SUM(B13:B25)</f>
        <v>0</v>
      </c>
    </row>
    <row r="66" spans="1:21" ht="22.35" customHeight="1" thickTop="1" thickBot="1" x14ac:dyDescent="0.35">
      <c r="A66" s="324" t="s">
        <v>42</v>
      </c>
      <c r="B66" s="325"/>
      <c r="C66" s="101">
        <f t="shared" ref="C66:O66" si="4">SUM(C13:C64)</f>
        <v>0</v>
      </c>
      <c r="D66" s="101">
        <f t="shared" si="4"/>
        <v>0</v>
      </c>
      <c r="E66" s="101">
        <f t="shared" si="4"/>
        <v>0</v>
      </c>
      <c r="F66" s="101">
        <f t="shared" si="4"/>
        <v>0</v>
      </c>
      <c r="G66" s="101">
        <f t="shared" si="4"/>
        <v>0</v>
      </c>
      <c r="H66" s="101">
        <f t="shared" si="4"/>
        <v>0</v>
      </c>
      <c r="I66" s="101">
        <f t="shared" si="4"/>
        <v>0</v>
      </c>
      <c r="J66" s="101">
        <f>SUM(J13:J64)</f>
        <v>0</v>
      </c>
      <c r="K66" s="101">
        <f t="shared" si="4"/>
        <v>0</v>
      </c>
      <c r="L66" s="101">
        <f t="shared" si="4"/>
        <v>0</v>
      </c>
      <c r="M66" s="101">
        <f t="shared" si="4"/>
        <v>0</v>
      </c>
      <c r="N66" s="101">
        <f t="shared" si="4"/>
        <v>0</v>
      </c>
      <c r="O66" s="101">
        <f t="shared" si="4"/>
        <v>0</v>
      </c>
      <c r="P66" s="101">
        <f>SUM(C66:O66)</f>
        <v>0</v>
      </c>
      <c r="Q66" s="101"/>
      <c r="R66" s="115">
        <f>SUM(R13:R64)</f>
        <v>0</v>
      </c>
    </row>
    <row r="67" spans="1:21" ht="22.35" customHeight="1" thickTop="1" x14ac:dyDescent="0.3">
      <c r="A67" s="324" t="s">
        <v>43</v>
      </c>
      <c r="B67" s="325"/>
      <c r="C67" s="251">
        <f t="shared" ref="C67:O67" si="5">ROUND(C66*C6,2)</f>
        <v>0</v>
      </c>
      <c r="D67" s="251">
        <f t="shared" si="5"/>
        <v>0</v>
      </c>
      <c r="E67" s="251">
        <f t="shared" si="5"/>
        <v>0</v>
      </c>
      <c r="F67" s="251">
        <f t="shared" si="5"/>
        <v>0</v>
      </c>
      <c r="G67" s="251">
        <f t="shared" si="5"/>
        <v>0</v>
      </c>
      <c r="H67" s="251">
        <f t="shared" si="5"/>
        <v>0</v>
      </c>
      <c r="I67" s="251">
        <f>I66*I6</f>
        <v>0</v>
      </c>
      <c r="J67" s="251">
        <f>J66*J6</f>
        <v>0</v>
      </c>
      <c r="K67" s="251">
        <f t="shared" si="5"/>
        <v>0</v>
      </c>
      <c r="L67" s="251">
        <f t="shared" si="5"/>
        <v>0</v>
      </c>
      <c r="M67" s="251">
        <f t="shared" si="5"/>
        <v>0</v>
      </c>
      <c r="N67" s="251">
        <f t="shared" si="5"/>
        <v>0</v>
      </c>
      <c r="O67" s="251">
        <f t="shared" si="5"/>
        <v>0</v>
      </c>
      <c r="P67" s="251"/>
      <c r="Q67" s="251"/>
      <c r="R67" s="252">
        <f>SUM(C67:O67)</f>
        <v>0</v>
      </c>
    </row>
    <row r="68" spans="1:21" ht="22.35" customHeight="1" x14ac:dyDescent="0.3">
      <c r="A68" s="324" t="s">
        <v>44</v>
      </c>
      <c r="B68" s="325"/>
      <c r="C68" s="40">
        <f>C66/4</f>
        <v>0</v>
      </c>
      <c r="D68" s="40">
        <f t="shared" ref="D68:F68" si="6">D66/4</f>
        <v>0</v>
      </c>
      <c r="E68" s="40">
        <f t="shared" si="6"/>
        <v>0</v>
      </c>
      <c r="F68" s="40">
        <f t="shared" si="6"/>
        <v>0</v>
      </c>
      <c r="G68" s="40">
        <f>G66/4</f>
        <v>0</v>
      </c>
      <c r="H68" s="40">
        <f>H66/4</f>
        <v>0</v>
      </c>
      <c r="I68" s="40">
        <f>I66/6</f>
        <v>0</v>
      </c>
      <c r="J68" s="40">
        <f>J66/6</f>
        <v>0</v>
      </c>
      <c r="K68" s="40">
        <f>K66/4</f>
        <v>0</v>
      </c>
      <c r="L68" s="40">
        <f>+L66/4</f>
        <v>0</v>
      </c>
      <c r="M68" s="40">
        <f>+M66</f>
        <v>0</v>
      </c>
      <c r="N68" s="40">
        <f t="shared" ref="N68:O68" si="7">+N66/4</f>
        <v>0</v>
      </c>
      <c r="O68" s="40">
        <f t="shared" si="7"/>
        <v>0</v>
      </c>
      <c r="P68" s="40">
        <f>SUM(C68:O68)</f>
        <v>0</v>
      </c>
      <c r="Q68" s="40"/>
      <c r="R68" s="92"/>
    </row>
    <row r="69" spans="1:21" ht="22.35" customHeight="1" x14ac:dyDescent="0.3">
      <c r="A69" s="324" t="s">
        <v>45</v>
      </c>
      <c r="B69" s="325"/>
      <c r="C69" s="40">
        <f>C66/4</f>
        <v>0</v>
      </c>
      <c r="D69" s="40">
        <f t="shared" ref="D69:O69" si="8">D66/4</f>
        <v>0</v>
      </c>
      <c r="E69" s="40">
        <f t="shared" si="8"/>
        <v>0</v>
      </c>
      <c r="F69" s="40">
        <f t="shared" si="8"/>
        <v>0</v>
      </c>
      <c r="G69" s="40">
        <f>G66/4</f>
        <v>0</v>
      </c>
      <c r="H69" s="40">
        <f>H66/4</f>
        <v>0</v>
      </c>
      <c r="I69" s="40">
        <f>I66*1.5/6</f>
        <v>0</v>
      </c>
      <c r="J69" s="40">
        <f>J66*1.5/6</f>
        <v>0</v>
      </c>
      <c r="K69" s="40">
        <f t="shared" si="8"/>
        <v>0</v>
      </c>
      <c r="L69" s="40">
        <f t="shared" si="8"/>
        <v>0</v>
      </c>
      <c r="M69" s="40">
        <f t="shared" si="8"/>
        <v>0</v>
      </c>
      <c r="N69" s="40">
        <f t="shared" si="8"/>
        <v>0</v>
      </c>
      <c r="O69" s="40">
        <f t="shared" si="8"/>
        <v>0</v>
      </c>
      <c r="P69" s="40">
        <f>SUM(C69:O69)</f>
        <v>0</v>
      </c>
      <c r="Q69" s="40"/>
      <c r="R69" s="92"/>
    </row>
    <row r="70" spans="1:21" ht="14.45" customHeight="1" x14ac:dyDescent="0.3">
      <c r="A70" s="326" t="s">
        <v>241</v>
      </c>
      <c r="B70" s="327"/>
      <c r="C70" s="327"/>
      <c r="D70" s="327"/>
      <c r="E70" s="327"/>
      <c r="F70" s="327"/>
      <c r="G70" s="327"/>
      <c r="H70" s="327"/>
      <c r="I70" s="327"/>
      <c r="J70" s="327"/>
      <c r="K70" s="327"/>
      <c r="L70" s="327"/>
      <c r="M70" s="327"/>
      <c r="N70" s="327"/>
      <c r="O70" s="327"/>
      <c r="P70" s="327"/>
      <c r="Q70" s="327"/>
      <c r="R70" s="327"/>
      <c r="S70" s="327"/>
      <c r="T70" s="327"/>
      <c r="U70" s="327"/>
    </row>
    <row r="71" spans="1:21" ht="14.45" customHeight="1" x14ac:dyDescent="0.3">
      <c r="A71" s="328" t="s">
        <v>46</v>
      </c>
      <c r="B71" s="327"/>
      <c r="C71" s="327"/>
      <c r="D71" s="327"/>
      <c r="E71" s="327"/>
      <c r="F71" s="327"/>
      <c r="G71" s="327"/>
      <c r="H71" s="327"/>
      <c r="I71" s="327"/>
      <c r="J71" s="327"/>
      <c r="K71" s="327"/>
      <c r="L71" s="327"/>
      <c r="M71" s="327"/>
      <c r="N71" s="327"/>
      <c r="O71" s="327"/>
      <c r="P71" s="327"/>
      <c r="Q71" s="327"/>
      <c r="R71" s="327"/>
      <c r="S71" s="327"/>
      <c r="T71" s="327"/>
      <c r="U71" s="327"/>
    </row>
    <row r="72" spans="1:21" ht="0.75" customHeight="1" x14ac:dyDescent="0.2">
      <c r="A72" s="317" t="s">
        <v>47</v>
      </c>
      <c r="B72" s="318"/>
      <c r="C72" s="318"/>
      <c r="D72" s="318"/>
      <c r="E72" s="318"/>
      <c r="F72" s="318"/>
      <c r="G72" s="318"/>
      <c r="H72" s="318"/>
      <c r="I72" s="318"/>
      <c r="J72" s="318"/>
      <c r="K72" s="318"/>
      <c r="L72" s="318"/>
      <c r="M72" s="318"/>
      <c r="N72" s="318"/>
      <c r="O72" s="318"/>
      <c r="P72" s="318"/>
      <c r="Q72" s="198"/>
    </row>
    <row r="73" spans="1:21" x14ac:dyDescent="0.2">
      <c r="A73" s="316" t="s">
        <v>48</v>
      </c>
      <c r="B73" s="316"/>
      <c r="C73" s="316"/>
      <c r="D73" s="316"/>
      <c r="E73" s="316"/>
      <c r="F73" s="316"/>
      <c r="G73" s="316"/>
      <c r="H73" s="316"/>
      <c r="I73" s="316"/>
      <c r="J73" s="316"/>
      <c r="K73" s="316"/>
      <c r="L73" s="316"/>
      <c r="M73" s="316"/>
      <c r="N73" s="316"/>
      <c r="O73" s="316"/>
    </row>
  </sheetData>
  <sheetProtection insertRows="0"/>
  <mergeCells count="18">
    <mergeCell ref="A1:R1"/>
    <mergeCell ref="A73:O73"/>
    <mergeCell ref="A72:P72"/>
    <mergeCell ref="K9:O9"/>
    <mergeCell ref="A8:B8"/>
    <mergeCell ref="K8:O8"/>
    <mergeCell ref="A66:B66"/>
    <mergeCell ref="A67:B67"/>
    <mergeCell ref="A68:B68"/>
    <mergeCell ref="A69:B69"/>
    <mergeCell ref="A70:U70"/>
    <mergeCell ref="A71:U71"/>
    <mergeCell ref="C11:O11"/>
    <mergeCell ref="C3:O3"/>
    <mergeCell ref="A9:B9"/>
    <mergeCell ref="D8:G9"/>
    <mergeCell ref="A3:A5"/>
    <mergeCell ref="I4:J4"/>
  </mergeCells>
  <phoneticPr fontId="70" type="noConversion"/>
  <hyperlinks>
    <hyperlink ref="B5" r:id="rId1" display="Service" xr:uid="{00000000-0004-0000-0100-000000000000}"/>
  </hyperlinks>
  <pageMargins left="0.5" right="0.5" top="0.25" bottom="0.25" header="0.3" footer="0.3"/>
  <pageSetup scale="50" fitToWidth="0" orientation="portrait" cellComments="atEnd"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94"/>
  <sheetViews>
    <sheetView tabSelected="1" topLeftCell="A14" zoomScale="110" zoomScaleNormal="110" workbookViewId="0">
      <selection activeCell="K39" sqref="K39"/>
    </sheetView>
  </sheetViews>
  <sheetFormatPr defaultColWidth="9.140625" defaultRowHeight="14.25" customHeight="1" x14ac:dyDescent="0.2"/>
  <cols>
    <col min="1" max="1" width="8.28515625" style="1" customWidth="1"/>
    <col min="2" max="2" width="35.85546875" style="1" customWidth="1"/>
    <col min="3" max="3" width="15.140625" style="1" customWidth="1"/>
    <col min="4" max="4" width="18.7109375" style="1" customWidth="1"/>
    <col min="5" max="5" width="20.42578125" style="1" customWidth="1"/>
    <col min="6" max="6" width="13.5703125" style="1" customWidth="1"/>
    <col min="7" max="7" width="13.5703125" style="116" customWidth="1"/>
    <col min="8" max="8" width="13.5703125" style="1" customWidth="1"/>
    <col min="9" max="9" width="16.85546875" style="1" customWidth="1"/>
    <col min="10" max="10" width="17.42578125" style="1" customWidth="1"/>
    <col min="11" max="11" width="16.85546875" style="1" customWidth="1"/>
    <col min="12" max="12" width="12.5703125" style="1" customWidth="1"/>
    <col min="13" max="13" width="9.140625" style="1"/>
    <col min="14" max="14" width="58.28515625" style="1" customWidth="1"/>
    <col min="15" max="16384" width="9.140625" style="1"/>
  </cols>
  <sheetData>
    <row r="1" spans="1:23" ht="44.25" customHeight="1" thickBot="1" x14ac:dyDescent="0.4">
      <c r="A1" s="329" t="s">
        <v>49</v>
      </c>
      <c r="B1" s="329"/>
      <c r="C1" s="329"/>
      <c r="D1" s="155"/>
      <c r="E1" s="155"/>
      <c r="F1" s="155"/>
      <c r="G1" s="155"/>
      <c r="H1" s="155"/>
      <c r="I1" s="155"/>
      <c r="J1" s="155"/>
    </row>
    <row r="2" spans="1:23" ht="13.5" customHeight="1" thickBot="1" x14ac:dyDescent="0.25">
      <c r="A2" s="336" t="s">
        <v>50</v>
      </c>
      <c r="B2" s="337"/>
      <c r="C2" s="212"/>
      <c r="D2" s="332" t="s">
        <v>222</v>
      </c>
      <c r="E2" s="333"/>
      <c r="F2" s="333"/>
      <c r="G2" s="333"/>
      <c r="H2" s="333"/>
      <c r="I2" s="333"/>
      <c r="J2" s="333"/>
      <c r="K2" s="4"/>
      <c r="L2" s="4"/>
      <c r="M2" s="4"/>
      <c r="N2" s="4"/>
      <c r="O2" s="4"/>
      <c r="P2" s="4"/>
      <c r="Q2" s="4"/>
      <c r="R2" s="4"/>
      <c r="S2" s="4"/>
      <c r="T2" s="4"/>
      <c r="U2" s="4"/>
      <c r="V2" s="4"/>
      <c r="W2" s="4"/>
    </row>
    <row r="3" spans="1:23" ht="13.5" customHeight="1" thickTop="1" thickBot="1" x14ac:dyDescent="0.25">
      <c r="A3" s="338" t="s">
        <v>51</v>
      </c>
      <c r="B3" s="339"/>
      <c r="C3" s="213">
        <v>16</v>
      </c>
      <c r="D3" s="333"/>
      <c r="E3" s="333"/>
      <c r="F3" s="333"/>
      <c r="G3" s="333"/>
      <c r="H3" s="333"/>
      <c r="I3" s="333"/>
      <c r="J3" s="333"/>
      <c r="K3" s="4"/>
      <c r="L3" s="4"/>
      <c r="M3" s="4"/>
      <c r="N3" s="4"/>
      <c r="O3" s="4"/>
      <c r="P3" s="4"/>
      <c r="Q3" s="4"/>
      <c r="R3" s="4"/>
      <c r="S3" s="4"/>
      <c r="T3" s="4"/>
      <c r="U3" s="4"/>
      <c r="V3" s="4"/>
      <c r="W3" s="4"/>
    </row>
    <row r="4" spans="1:23" ht="14.25" customHeight="1" thickTop="1" thickBot="1" x14ac:dyDescent="0.35">
      <c r="A4" s="340" t="s">
        <v>163</v>
      </c>
      <c r="B4" s="341"/>
      <c r="C4" s="214">
        <f>'Program Budget'!B27</f>
        <v>0</v>
      </c>
      <c r="D4" s="333"/>
      <c r="E4" s="333"/>
      <c r="F4" s="333"/>
      <c r="G4" s="333"/>
      <c r="H4" s="333"/>
      <c r="I4" s="333"/>
      <c r="J4" s="333"/>
      <c r="K4" s="4"/>
      <c r="L4"/>
      <c r="M4"/>
      <c r="N4"/>
      <c r="O4" s="4"/>
      <c r="P4" s="4"/>
      <c r="Q4" s="4"/>
      <c r="R4" s="4"/>
      <c r="S4" s="4"/>
      <c r="T4" s="4"/>
      <c r="U4" s="4"/>
      <c r="V4" s="4"/>
      <c r="W4" s="4"/>
    </row>
    <row r="5" spans="1:23" ht="14.25" customHeight="1" thickTop="1" thickBot="1" x14ac:dyDescent="0.35">
      <c r="A5" s="338" t="s">
        <v>162</v>
      </c>
      <c r="B5" s="339"/>
      <c r="C5" s="213">
        <v>0</v>
      </c>
      <c r="D5" s="333"/>
      <c r="E5" s="333"/>
      <c r="F5" s="333"/>
      <c r="G5" s="333"/>
      <c r="H5" s="333"/>
      <c r="I5" s="333"/>
      <c r="J5" s="333"/>
      <c r="K5" s="4" t="s">
        <v>52</v>
      </c>
      <c r="L5"/>
      <c r="M5"/>
      <c r="N5"/>
      <c r="O5" s="4"/>
      <c r="P5" s="4"/>
      <c r="Q5" s="4"/>
      <c r="R5" s="4"/>
      <c r="S5" s="4"/>
      <c r="T5" s="4"/>
      <c r="U5" s="4"/>
      <c r="V5" s="4"/>
      <c r="W5" s="4"/>
    </row>
    <row r="6" spans="1:23" ht="14.25" customHeight="1" thickTop="1" x14ac:dyDescent="0.3">
      <c r="A6" s="338" t="s">
        <v>53</v>
      </c>
      <c r="B6" s="342"/>
      <c r="C6" s="217">
        <v>1</v>
      </c>
      <c r="D6" s="334"/>
      <c r="E6" s="333"/>
      <c r="F6" s="333"/>
      <c r="G6" s="333"/>
      <c r="H6" s="333"/>
      <c r="I6" s="333"/>
      <c r="J6" s="333"/>
      <c r="K6" s="4"/>
      <c r="L6"/>
      <c r="M6"/>
      <c r="N6"/>
      <c r="O6" s="4"/>
      <c r="P6" s="4"/>
      <c r="Q6" s="4"/>
      <c r="R6" s="4"/>
      <c r="S6" s="4"/>
      <c r="T6" s="4"/>
      <c r="U6" s="4"/>
      <c r="V6" s="4"/>
      <c r="W6" s="4"/>
    </row>
    <row r="7" spans="1:23" ht="14.25" customHeight="1" x14ac:dyDescent="0.3">
      <c r="A7" s="338" t="s">
        <v>54</v>
      </c>
      <c r="B7" s="342"/>
      <c r="C7" s="215">
        <v>1.5</v>
      </c>
      <c r="D7" s="334"/>
      <c r="E7" s="333"/>
      <c r="F7" s="333"/>
      <c r="G7" s="333"/>
      <c r="H7" s="333"/>
      <c r="I7" s="333"/>
      <c r="J7" s="333"/>
      <c r="K7" s="4"/>
      <c r="L7"/>
      <c r="M7"/>
      <c r="N7"/>
      <c r="O7" s="4"/>
      <c r="P7" s="4"/>
      <c r="Q7" s="4"/>
      <c r="R7" s="4"/>
      <c r="S7" s="4"/>
      <c r="T7" s="4"/>
      <c r="U7" s="4"/>
      <c r="V7" s="4"/>
      <c r="W7" s="4"/>
    </row>
    <row r="8" spans="1:23" ht="14.25" customHeight="1" thickBot="1" x14ac:dyDescent="0.35">
      <c r="A8" s="338" t="s">
        <v>239</v>
      </c>
      <c r="B8" s="339"/>
      <c r="C8" s="220">
        <f>'Service Model-Projections'!I9</f>
        <v>10</v>
      </c>
      <c r="D8" s="333"/>
      <c r="E8" s="333"/>
      <c r="F8" s="333"/>
      <c r="G8" s="333"/>
      <c r="H8" s="333"/>
      <c r="I8" s="333"/>
      <c r="J8" s="333"/>
      <c r="K8" s="4"/>
      <c r="L8"/>
      <c r="M8"/>
      <c r="N8"/>
      <c r="O8" s="4"/>
      <c r="P8" s="4"/>
      <c r="Q8" s="4"/>
      <c r="R8" s="4"/>
      <c r="S8" s="4"/>
      <c r="T8" s="4"/>
      <c r="U8" s="4"/>
      <c r="V8" s="4"/>
      <c r="W8" s="4"/>
    </row>
    <row r="9" spans="1:23" ht="14.25" customHeight="1" thickTop="1" thickBot="1" x14ac:dyDescent="0.35">
      <c r="A9" s="340" t="s">
        <v>167</v>
      </c>
      <c r="B9" s="341"/>
      <c r="C9" s="221">
        <v>0</v>
      </c>
      <c r="D9" s="333"/>
      <c r="E9" s="333"/>
      <c r="F9" s="333"/>
      <c r="G9" s="333"/>
      <c r="H9" s="333"/>
      <c r="I9" s="333"/>
      <c r="J9" s="333"/>
      <c r="K9" s="4"/>
      <c r="L9"/>
      <c r="M9"/>
      <c r="N9"/>
      <c r="O9" s="4"/>
      <c r="P9" s="4"/>
      <c r="Q9" s="4"/>
      <c r="R9" s="4"/>
      <c r="S9" s="4"/>
      <c r="T9" s="4"/>
      <c r="U9" s="4"/>
      <c r="V9" s="4"/>
      <c r="W9" s="4"/>
    </row>
    <row r="10" spans="1:23" ht="14.25" customHeight="1" thickTop="1" x14ac:dyDescent="0.3">
      <c r="A10" s="340" t="s">
        <v>55</v>
      </c>
      <c r="B10" s="341"/>
      <c r="C10" s="218">
        <f>(C11/C3)*C9</f>
        <v>0</v>
      </c>
      <c r="D10" s="333"/>
      <c r="E10" s="333"/>
      <c r="F10" s="333"/>
      <c r="G10" s="333"/>
      <c r="H10" s="333"/>
      <c r="I10" s="333"/>
      <c r="J10" s="333"/>
      <c r="K10" s="4"/>
      <c r="L10"/>
      <c r="M10"/>
      <c r="N10"/>
      <c r="O10" s="4"/>
      <c r="P10" s="4"/>
      <c r="Q10" s="4"/>
      <c r="R10" s="4"/>
      <c r="S10" s="4"/>
      <c r="T10" s="4"/>
      <c r="U10" s="4"/>
      <c r="V10" s="4"/>
      <c r="W10" s="4"/>
    </row>
    <row r="11" spans="1:23" ht="14.25" customHeight="1" thickBot="1" x14ac:dyDescent="0.35">
      <c r="A11" s="343" t="s">
        <v>56</v>
      </c>
      <c r="B11" s="344"/>
      <c r="C11" s="216">
        <v>45</v>
      </c>
      <c r="D11" s="334"/>
      <c r="E11" s="333"/>
      <c r="F11" s="333"/>
      <c r="G11" s="333"/>
      <c r="H11" s="333"/>
      <c r="I11" s="333"/>
      <c r="J11" s="333"/>
      <c r="K11" s="4"/>
      <c r="L11"/>
      <c r="M11"/>
      <c r="N11"/>
      <c r="O11" s="4"/>
      <c r="P11" s="4"/>
      <c r="Q11" s="4"/>
      <c r="R11" s="4"/>
      <c r="S11" s="4"/>
      <c r="T11" s="4"/>
      <c r="U11" s="4"/>
      <c r="V11" s="4"/>
      <c r="W11" s="4"/>
    </row>
    <row r="12" spans="1:23" ht="21" x14ac:dyDescent="0.35">
      <c r="A12" s="335" t="s">
        <v>57</v>
      </c>
      <c r="B12" s="335"/>
      <c r="C12" s="335"/>
      <c r="D12" s="335"/>
      <c r="E12" s="335"/>
      <c r="F12" s="335"/>
      <c r="G12" s="335"/>
      <c r="H12" s="335"/>
      <c r="I12" s="335"/>
      <c r="J12" s="335"/>
    </row>
    <row r="13" spans="1:23" s="2" customFormat="1" ht="37.5" customHeight="1" x14ac:dyDescent="0.2">
      <c r="B13" s="79" t="s">
        <v>58</v>
      </c>
      <c r="C13" s="80" t="s">
        <v>59</v>
      </c>
      <c r="D13" s="80" t="s">
        <v>60</v>
      </c>
      <c r="E13" s="80" t="s">
        <v>61</v>
      </c>
      <c r="F13" s="80" t="s">
        <v>62</v>
      </c>
      <c r="G13" s="80" t="s">
        <v>63</v>
      </c>
      <c r="H13" s="80" t="s">
        <v>64</v>
      </c>
      <c r="I13" s="80" t="s">
        <v>65</v>
      </c>
      <c r="J13" s="81" t="s">
        <v>66</v>
      </c>
      <c r="K13" s="208" t="s">
        <v>161</v>
      </c>
      <c r="L13" s="131" t="s">
        <v>67</v>
      </c>
    </row>
    <row r="14" spans="1:23" s="3" customFormat="1" ht="14.25" customHeight="1" x14ac:dyDescent="0.2">
      <c r="A14" s="345" t="s">
        <v>68</v>
      </c>
      <c r="B14" s="82" t="str">
        <f>'Service Model-Projections'!C4</f>
        <v>Assessment</v>
      </c>
      <c r="C14" s="83">
        <f>'Service Model-Projections'!C$66</f>
        <v>0</v>
      </c>
      <c r="D14" s="83">
        <f>'Service Model-Projections'!C$68</f>
        <v>0</v>
      </c>
      <c r="E14" s="83">
        <f>'Service Model-Projections'!C$69</f>
        <v>0</v>
      </c>
      <c r="F14" s="84">
        <f t="shared" ref="F14:H25" si="0">C14*$C$10</f>
        <v>0</v>
      </c>
      <c r="G14" s="84">
        <f>D14*$C$10</f>
        <v>0</v>
      </c>
      <c r="H14" s="84">
        <f t="shared" si="0"/>
        <v>0</v>
      </c>
      <c r="I14" s="89">
        <f>'Service Model-Projections'!C$67</f>
        <v>0</v>
      </c>
      <c r="J14" s="104">
        <f t="shared" ref="J14:J26" si="1">I14*$C$10</f>
        <v>0</v>
      </c>
      <c r="K14" s="9"/>
      <c r="L14" s="199">
        <f>H14/$C$11</f>
        <v>0</v>
      </c>
      <c r="M14" s="4"/>
      <c r="N14" s="4"/>
      <c r="O14" s="4"/>
      <c r="P14" s="4"/>
      <c r="Q14" s="4"/>
      <c r="R14" s="4"/>
      <c r="S14" s="4"/>
      <c r="T14" s="4"/>
      <c r="U14" s="4"/>
      <c r="V14" s="4"/>
      <c r="W14" s="4"/>
    </row>
    <row r="15" spans="1:23" s="3" customFormat="1" ht="14.25" customHeight="1" x14ac:dyDescent="0.2">
      <c r="A15" s="345"/>
      <c r="B15" s="82" t="str">
        <f>'Service Model-Projections'!D4</f>
        <v>Discharge Service</v>
      </c>
      <c r="C15" s="83">
        <f>'Service Model-Projections'!D$66</f>
        <v>0</v>
      </c>
      <c r="D15" s="83">
        <f>'Service Model-Projections'!D$68</f>
        <v>0</v>
      </c>
      <c r="E15" s="83">
        <f>'Service Model-Projections'!D$69</f>
        <v>0</v>
      </c>
      <c r="F15" s="84">
        <f t="shared" si="0"/>
        <v>0</v>
      </c>
      <c r="G15" s="84">
        <f t="shared" si="0"/>
        <v>0</v>
      </c>
      <c r="H15" s="84">
        <f t="shared" si="0"/>
        <v>0</v>
      </c>
      <c r="I15" s="89">
        <f>'Service Model-Projections'!D$67</f>
        <v>0</v>
      </c>
      <c r="J15" s="104">
        <f t="shared" si="1"/>
        <v>0</v>
      </c>
      <c r="K15" s="9"/>
      <c r="L15" s="199">
        <f t="shared" ref="L15:L27" si="2">H15/$C$11</f>
        <v>0</v>
      </c>
      <c r="M15" s="4"/>
      <c r="N15" s="4"/>
      <c r="O15" s="4"/>
      <c r="P15" s="4"/>
      <c r="Q15" s="4"/>
      <c r="R15" s="4"/>
      <c r="S15" s="4"/>
      <c r="T15" s="4"/>
      <c r="U15" s="4"/>
      <c r="V15" s="4"/>
      <c r="W15" s="4"/>
    </row>
    <row r="16" spans="1:23" s="3" customFormat="1" ht="14.25" customHeight="1" x14ac:dyDescent="0.2">
      <c r="A16" s="345"/>
      <c r="B16" s="85" t="str">
        <f>'Service Model-Projections'!E4</f>
        <v>Family Therapy</v>
      </c>
      <c r="C16" s="83">
        <f>'Service Model-Projections'!E$66</f>
        <v>0</v>
      </c>
      <c r="D16" s="83">
        <f>'Service Model-Projections'!E$68</f>
        <v>0</v>
      </c>
      <c r="E16" s="83">
        <f>'Service Model-Projections'!E$69</f>
        <v>0</v>
      </c>
      <c r="F16" s="84">
        <f t="shared" si="0"/>
        <v>0</v>
      </c>
      <c r="G16" s="84">
        <f t="shared" si="0"/>
        <v>0</v>
      </c>
      <c r="H16" s="84">
        <f t="shared" si="0"/>
        <v>0</v>
      </c>
      <c r="I16" s="89">
        <f>'Service Model-Projections'!E$67</f>
        <v>0</v>
      </c>
      <c r="J16" s="104">
        <f t="shared" si="1"/>
        <v>0</v>
      </c>
      <c r="K16" s="9"/>
      <c r="L16" s="199">
        <f t="shared" si="2"/>
        <v>0</v>
      </c>
      <c r="M16" s="4"/>
      <c r="N16" s="4"/>
      <c r="O16" s="4"/>
      <c r="P16" s="4"/>
      <c r="Q16" s="4"/>
      <c r="R16" s="4"/>
      <c r="S16" s="4"/>
      <c r="T16" s="4"/>
      <c r="U16" s="4"/>
      <c r="V16" s="4"/>
      <c r="W16" s="4"/>
    </row>
    <row r="17" spans="1:23" s="3" customFormat="1" ht="14.25" customHeight="1" x14ac:dyDescent="0.2">
      <c r="A17" s="345"/>
      <c r="B17" s="85" t="str">
        <f>'Service Model-Projections'!F4</f>
        <v>Peer Support</v>
      </c>
      <c r="C17" s="83">
        <f>'Service Model-Projections'!F$66</f>
        <v>0</v>
      </c>
      <c r="D17" s="83">
        <f>'Service Model-Projections'!F$68</f>
        <v>0</v>
      </c>
      <c r="E17" s="83">
        <f>'Service Model-Projections'!F$69</f>
        <v>0</v>
      </c>
      <c r="F17" s="84">
        <f t="shared" si="0"/>
        <v>0</v>
      </c>
      <c r="G17" s="84">
        <f t="shared" si="0"/>
        <v>0</v>
      </c>
      <c r="H17" s="84">
        <f t="shared" si="0"/>
        <v>0</v>
      </c>
      <c r="I17" s="89">
        <f>'Service Model-Projections'!F$67</f>
        <v>0</v>
      </c>
      <c r="J17" s="104">
        <f t="shared" si="1"/>
        <v>0</v>
      </c>
      <c r="K17" s="9"/>
      <c r="L17" s="199">
        <f t="shared" si="2"/>
        <v>0</v>
      </c>
      <c r="M17" s="4"/>
      <c r="N17" s="4"/>
      <c r="O17" s="4"/>
      <c r="P17" s="4"/>
      <c r="Q17" s="4"/>
      <c r="R17" s="4"/>
      <c r="S17" s="4"/>
      <c r="T17" s="4"/>
      <c r="U17" s="4"/>
      <c r="V17" s="4"/>
      <c r="W17" s="4"/>
    </row>
    <row r="18" spans="1:23" s="3" customFormat="1" ht="14.25" customHeight="1" x14ac:dyDescent="0.2">
      <c r="A18" s="345"/>
      <c r="B18" s="82" t="str">
        <f>'Service Model-Projections'!G4</f>
        <v>Individual Counseling</v>
      </c>
      <c r="C18" s="83">
        <f>'Service Model-Projections'!G$66</f>
        <v>0</v>
      </c>
      <c r="D18" s="83">
        <f>'Service Model-Projections'!G$68</f>
        <v>0</v>
      </c>
      <c r="E18" s="83">
        <f>'Service Model-Projections'!G$69</f>
        <v>0</v>
      </c>
      <c r="F18" s="84">
        <f t="shared" si="0"/>
        <v>0</v>
      </c>
      <c r="G18" s="84">
        <f t="shared" si="0"/>
        <v>0</v>
      </c>
      <c r="H18" s="84">
        <f t="shared" ref="H18:H26" si="3">E18*$C$10</f>
        <v>0</v>
      </c>
      <c r="I18" s="89">
        <f>'Service Model-Projections'!G$67</f>
        <v>0</v>
      </c>
      <c r="J18" s="104">
        <f t="shared" si="1"/>
        <v>0</v>
      </c>
      <c r="K18" s="9"/>
      <c r="L18" s="199">
        <f t="shared" si="2"/>
        <v>0</v>
      </c>
      <c r="M18" s="4"/>
      <c r="N18" s="277"/>
      <c r="O18" s="4"/>
      <c r="P18" s="4"/>
      <c r="Q18" s="4"/>
      <c r="R18" s="4"/>
      <c r="S18" s="4"/>
      <c r="T18" s="4"/>
      <c r="U18" s="4"/>
      <c r="V18" s="4"/>
      <c r="W18" s="4"/>
    </row>
    <row r="19" spans="1:23" s="3" customFormat="1" ht="14.25" customHeight="1" x14ac:dyDescent="0.2">
      <c r="A19" s="345"/>
      <c r="B19" s="192" t="str">
        <f>'Service Model-Projections'!H4</f>
        <v>SUD Crisis Intervention</v>
      </c>
      <c r="C19" s="83">
        <f>'Service Model-Projections'!H$66</f>
        <v>0</v>
      </c>
      <c r="D19" s="83">
        <f>'Service Model-Projections'!H$68</f>
        <v>0</v>
      </c>
      <c r="E19" s="83">
        <f>'Service Model-Projections'!H$69</f>
        <v>0</v>
      </c>
      <c r="F19" s="84">
        <f t="shared" si="0"/>
        <v>0</v>
      </c>
      <c r="G19" s="84">
        <f t="shared" si="0"/>
        <v>0</v>
      </c>
      <c r="H19" s="84">
        <f t="shared" si="3"/>
        <v>0</v>
      </c>
      <c r="I19" s="89">
        <f>'Service Model-Projections'!H$67</f>
        <v>0</v>
      </c>
      <c r="J19" s="104">
        <f t="shared" si="1"/>
        <v>0</v>
      </c>
      <c r="K19" s="9"/>
      <c r="L19" s="199">
        <f t="shared" si="2"/>
        <v>0</v>
      </c>
      <c r="M19" s="4"/>
      <c r="N19" s="4"/>
      <c r="O19" s="4"/>
      <c r="P19" s="4"/>
      <c r="Q19" s="4"/>
      <c r="R19" s="4"/>
      <c r="S19" s="4"/>
      <c r="T19" s="4"/>
      <c r="U19" s="4"/>
      <c r="V19" s="4"/>
      <c r="W19" s="4"/>
    </row>
    <row r="20" spans="1:23" ht="14.25" customHeight="1" x14ac:dyDescent="0.2">
      <c r="A20" s="345"/>
      <c r="B20" s="245" t="s">
        <v>214</v>
      </c>
      <c r="C20" s="200">
        <f>'Service Model-Projections'!I$66</f>
        <v>0</v>
      </c>
      <c r="D20" s="201">
        <f>'Service Model-Projections'!I$68</f>
        <v>0</v>
      </c>
      <c r="E20" s="205"/>
      <c r="F20" s="201">
        <f>C20*$C$10</f>
        <v>0</v>
      </c>
      <c r="G20" s="201">
        <f t="shared" ref="G20:G26" si="4">D20*$C$10</f>
        <v>0</v>
      </c>
      <c r="H20" s="237">
        <f>(G20*1.5)/'Service Model-Projections'!I9</f>
        <v>0</v>
      </c>
      <c r="I20" s="202">
        <f>'Service Model-Projections'!I$67</f>
        <v>0</v>
      </c>
      <c r="J20" s="203">
        <f t="shared" si="1"/>
        <v>0</v>
      </c>
      <c r="K20" s="206">
        <f>(G20/$C$11)/'Service Model-Projections'!I9</f>
        <v>0</v>
      </c>
      <c r="L20" s="204">
        <f>K20*1.5</f>
        <v>0</v>
      </c>
      <c r="M20" s="4"/>
      <c r="N20" s="4"/>
      <c r="O20" s="4"/>
      <c r="Q20" s="4"/>
      <c r="T20" s="4"/>
      <c r="U20" s="4"/>
      <c r="V20" s="4"/>
      <c r="W20" s="4"/>
    </row>
    <row r="21" spans="1:23" ht="14.25" customHeight="1" x14ac:dyDescent="0.2">
      <c r="A21" s="345"/>
      <c r="B21" s="246" t="s">
        <v>214</v>
      </c>
      <c r="C21" s="200">
        <f>'Service Model-Projections'!J$66</f>
        <v>0</v>
      </c>
      <c r="D21" s="201">
        <f>'Service Model-Projections'!J$68</f>
        <v>0</v>
      </c>
      <c r="E21" s="205"/>
      <c r="F21" s="201">
        <f>C21*$C$10</f>
        <v>0</v>
      </c>
      <c r="G21" s="201">
        <f t="shared" si="4"/>
        <v>0</v>
      </c>
      <c r="H21" s="237">
        <f>(G21*1.5)/'Service Model-Projections'!J9</f>
        <v>0</v>
      </c>
      <c r="I21" s="202">
        <f>'Service Model-Projections'!J$67</f>
        <v>0</v>
      </c>
      <c r="J21" s="203">
        <f t="shared" si="1"/>
        <v>0</v>
      </c>
      <c r="K21" s="206">
        <f>(G21/$C$11)/'Service Model-Projections'!J9</f>
        <v>0</v>
      </c>
      <c r="L21" s="204">
        <f>K21*1.5</f>
        <v>0</v>
      </c>
      <c r="M21" s="4"/>
      <c r="N21" s="239"/>
      <c r="O21" s="4"/>
      <c r="P21" s="4"/>
      <c r="Q21" s="4"/>
      <c r="R21" s="4"/>
      <c r="S21" s="4"/>
      <c r="T21" s="4"/>
      <c r="U21" s="4"/>
      <c r="V21" s="4"/>
      <c r="W21" s="4"/>
    </row>
    <row r="22" spans="1:23" ht="14.25" customHeight="1" x14ac:dyDescent="0.2">
      <c r="A22" s="345"/>
      <c r="B22" s="82" t="str">
        <f>'Service Model-Projections'!K4</f>
        <v>Treatment Planning</v>
      </c>
      <c r="C22" s="83">
        <f>'Service Model-Projections'!K$66</f>
        <v>0</v>
      </c>
      <c r="D22" s="83">
        <f>'Service Model-Projections'!K$68</f>
        <v>0</v>
      </c>
      <c r="E22" s="83">
        <f>'Service Model-Projections'!K$69</f>
        <v>0</v>
      </c>
      <c r="F22" s="84">
        <f t="shared" si="0"/>
        <v>0</v>
      </c>
      <c r="G22" s="84">
        <f>D22*$C$10</f>
        <v>0</v>
      </c>
      <c r="H22" s="84">
        <f t="shared" si="3"/>
        <v>0</v>
      </c>
      <c r="I22" s="89">
        <f>'Service Model-Projections'!K$67</f>
        <v>0</v>
      </c>
      <c r="J22" s="104">
        <f t="shared" si="1"/>
        <v>0</v>
      </c>
      <c r="K22" s="207"/>
      <c r="L22" s="199">
        <f t="shared" si="2"/>
        <v>0</v>
      </c>
      <c r="M22" s="4"/>
      <c r="N22" s="4"/>
      <c r="O22" s="4"/>
      <c r="P22" s="4"/>
      <c r="Q22" s="4"/>
      <c r="R22" s="4"/>
      <c r="S22" s="4"/>
      <c r="T22" s="4"/>
      <c r="U22" s="4"/>
      <c r="V22" s="4"/>
      <c r="W22" s="4"/>
    </row>
    <row r="23" spans="1:23" s="5" customFormat="1" ht="14.25" customHeight="1" x14ac:dyDescent="0.2">
      <c r="A23" s="345"/>
      <c r="B23" s="82" t="str">
        <f>'Service Model-Projections'!L4</f>
        <v>Supplemental Services (Collateral)</v>
      </c>
      <c r="C23" s="83">
        <f>'Service Model-Projections'!L$66</f>
        <v>0</v>
      </c>
      <c r="D23" s="83">
        <f>'Service Model-Projections'!L$68</f>
        <v>0</v>
      </c>
      <c r="E23" s="83">
        <f>'Service Model-Projections'!L$69</f>
        <v>0</v>
      </c>
      <c r="F23" s="84">
        <f t="shared" si="0"/>
        <v>0</v>
      </c>
      <c r="G23" s="84">
        <f t="shared" si="4"/>
        <v>0</v>
      </c>
      <c r="H23" s="84">
        <f t="shared" si="3"/>
        <v>0</v>
      </c>
      <c r="I23" s="89">
        <f>'Service Model-Projections'!L$67</f>
        <v>0</v>
      </c>
      <c r="J23" s="104">
        <f t="shared" si="1"/>
        <v>0</v>
      </c>
      <c r="K23" s="207"/>
      <c r="L23" s="199">
        <f t="shared" si="2"/>
        <v>0</v>
      </c>
      <c r="M23" s="6"/>
      <c r="N23" s="6"/>
      <c r="O23" s="6"/>
      <c r="P23" s="6"/>
      <c r="Q23" s="6"/>
      <c r="R23" s="6"/>
      <c r="S23" s="6"/>
      <c r="T23" s="6"/>
      <c r="U23" s="6"/>
      <c r="V23" s="6"/>
      <c r="W23" s="6"/>
    </row>
    <row r="24" spans="1:23" s="5" customFormat="1" ht="14.25" customHeight="1" x14ac:dyDescent="0.2">
      <c r="A24" s="345"/>
      <c r="B24" s="82" t="str">
        <f>'Service Model-Projections'!M4</f>
        <v>Medication Services (MAT)</v>
      </c>
      <c r="C24" s="83">
        <f>'Service Model-Projections'!M$66</f>
        <v>0</v>
      </c>
      <c r="D24" s="83">
        <f>'Service Model-Projections'!M$68</f>
        <v>0</v>
      </c>
      <c r="E24" s="83">
        <f>'Service Model-Projections'!M$69</f>
        <v>0</v>
      </c>
      <c r="F24" s="84">
        <f t="shared" si="0"/>
        <v>0</v>
      </c>
      <c r="G24" s="84">
        <f t="shared" si="4"/>
        <v>0</v>
      </c>
      <c r="H24" s="84">
        <f t="shared" si="3"/>
        <v>0</v>
      </c>
      <c r="I24" s="89">
        <f>'Service Model-Projections'!M$67</f>
        <v>0</v>
      </c>
      <c r="J24" s="104">
        <f t="shared" si="1"/>
        <v>0</v>
      </c>
      <c r="K24" s="207"/>
      <c r="L24" s="199">
        <f t="shared" si="2"/>
        <v>0</v>
      </c>
      <c r="M24" s="6"/>
      <c r="N24" s="6"/>
      <c r="O24" s="6"/>
      <c r="P24" s="6"/>
      <c r="Q24" s="6"/>
      <c r="R24" s="6"/>
      <c r="S24" s="6"/>
      <c r="T24" s="6"/>
      <c r="U24" s="6"/>
      <c r="V24" s="6"/>
      <c r="W24" s="6"/>
    </row>
    <row r="25" spans="1:23" s="5" customFormat="1" ht="14.25" customHeight="1" x14ac:dyDescent="0.3">
      <c r="A25" s="345"/>
      <c r="B25" s="82" t="str">
        <f>'Service Model-Projections'!N4</f>
        <v>Recovery Services</v>
      </c>
      <c r="C25" s="83">
        <f>'Service Model-Projections'!N$66</f>
        <v>0</v>
      </c>
      <c r="D25" s="83">
        <f>'Service Model-Projections'!N$68</f>
        <v>0</v>
      </c>
      <c r="E25" s="83">
        <f>'Service Model-Projections'!N$69</f>
        <v>0</v>
      </c>
      <c r="F25" s="84">
        <f t="shared" si="0"/>
        <v>0</v>
      </c>
      <c r="G25" s="84">
        <f t="shared" si="4"/>
        <v>0</v>
      </c>
      <c r="H25" s="84">
        <f t="shared" si="3"/>
        <v>0</v>
      </c>
      <c r="I25" s="89">
        <f>'Service Model-Projections'!N$67</f>
        <v>0</v>
      </c>
      <c r="J25" s="104">
        <f t="shared" si="1"/>
        <v>0</v>
      </c>
      <c r="K25" s="207"/>
      <c r="L25" s="199">
        <f t="shared" si="2"/>
        <v>0</v>
      </c>
      <c r="M25" s="90"/>
      <c r="N25" s="6"/>
      <c r="O25" s="6"/>
      <c r="P25" s="6"/>
      <c r="Q25" s="6"/>
      <c r="R25" s="6"/>
      <c r="S25" s="6"/>
      <c r="T25" s="6"/>
      <c r="U25" s="6"/>
      <c r="V25" s="6"/>
      <c r="W25" s="6"/>
    </row>
    <row r="26" spans="1:23" s="5" customFormat="1" ht="14.25" customHeight="1" x14ac:dyDescent="0.3">
      <c r="A26" s="345"/>
      <c r="B26" s="82" t="str">
        <f>'Service Model-Projections'!O4</f>
        <v>Care Coordination</v>
      </c>
      <c r="C26" s="83">
        <f>'Service Model-Projections'!O$66</f>
        <v>0</v>
      </c>
      <c r="D26" s="83">
        <f>'Service Model-Projections'!O$68</f>
        <v>0</v>
      </c>
      <c r="E26" s="83">
        <f>'Service Model-Projections'!O$69</f>
        <v>0</v>
      </c>
      <c r="F26" s="84">
        <f>C26*$C$10</f>
        <v>0</v>
      </c>
      <c r="G26" s="84">
        <f t="shared" si="4"/>
        <v>0</v>
      </c>
      <c r="H26" s="84">
        <f t="shared" si="3"/>
        <v>0</v>
      </c>
      <c r="I26" s="89">
        <f>'Service Model-Projections'!O$67</f>
        <v>0</v>
      </c>
      <c r="J26" s="104">
        <f t="shared" si="1"/>
        <v>0</v>
      </c>
      <c r="K26" s="207"/>
      <c r="L26" s="199">
        <f t="shared" si="2"/>
        <v>0</v>
      </c>
      <c r="M26" s="90"/>
      <c r="N26" s="6"/>
      <c r="O26" s="6"/>
      <c r="P26" s="6"/>
      <c r="Q26" s="6"/>
      <c r="R26" s="6"/>
      <c r="S26" s="6"/>
      <c r="T26" s="6"/>
      <c r="U26" s="6"/>
      <c r="V26" s="6"/>
      <c r="W26" s="6"/>
    </row>
    <row r="27" spans="1:23" ht="14.25" customHeight="1" thickBot="1" x14ac:dyDescent="0.25">
      <c r="B27" s="78" t="s">
        <v>70</v>
      </c>
      <c r="C27" s="102">
        <f t="shared" ref="C27:J27" si="5">SUM(C14:C26)</f>
        <v>0</v>
      </c>
      <c r="D27" s="102">
        <f t="shared" si="5"/>
        <v>0</v>
      </c>
      <c r="E27" s="102">
        <f t="shared" si="5"/>
        <v>0</v>
      </c>
      <c r="F27" s="102">
        <f t="shared" si="5"/>
        <v>0</v>
      </c>
      <c r="G27" s="102">
        <f t="shared" si="5"/>
        <v>0</v>
      </c>
      <c r="H27" s="102">
        <f t="shared" si="5"/>
        <v>0</v>
      </c>
      <c r="I27" s="117">
        <f t="shared" si="5"/>
        <v>0</v>
      </c>
      <c r="J27" s="103">
        <f t="shared" si="5"/>
        <v>0</v>
      </c>
      <c r="K27" s="10"/>
      <c r="L27" s="199">
        <f t="shared" si="2"/>
        <v>0</v>
      </c>
      <c r="M27" s="4"/>
      <c r="N27" s="4"/>
      <c r="O27" s="4"/>
      <c r="P27" s="4"/>
      <c r="Q27" s="4"/>
      <c r="R27" s="4"/>
      <c r="S27" s="4"/>
      <c r="T27" s="4"/>
      <c r="U27" s="4"/>
      <c r="V27" s="4"/>
      <c r="W27" s="4"/>
    </row>
    <row r="28" spans="1:23" ht="14.25" customHeight="1" x14ac:dyDescent="0.2">
      <c r="B28" s="241" t="s">
        <v>71</v>
      </c>
      <c r="C28" s="6"/>
      <c r="D28" s="6"/>
      <c r="E28" s="6"/>
      <c r="F28" s="6"/>
      <c r="G28" s="6"/>
      <c r="H28" s="6"/>
      <c r="I28" s="6"/>
      <c r="J28" s="108"/>
      <c r="L28" s="4"/>
      <c r="M28" s="4"/>
      <c r="N28" s="4"/>
      <c r="O28" s="4"/>
      <c r="P28" s="4"/>
      <c r="Q28" s="4"/>
      <c r="R28" s="4"/>
      <c r="S28" s="4"/>
      <c r="T28" s="4"/>
      <c r="U28" s="4"/>
      <c r="V28" s="4"/>
      <c r="W28" s="4"/>
    </row>
    <row r="29" spans="1:23" ht="14.25" customHeight="1" x14ac:dyDescent="0.2">
      <c r="B29" s="5" t="s">
        <v>212</v>
      </c>
      <c r="C29" s="6"/>
      <c r="D29" s="11" t="s">
        <v>73</v>
      </c>
      <c r="E29" s="6"/>
      <c r="F29" s="6"/>
      <c r="G29" s="6"/>
      <c r="H29" s="6"/>
      <c r="I29" s="6"/>
      <c r="J29" s="247"/>
      <c r="K29" s="248" t="s">
        <v>213</v>
      </c>
      <c r="M29" s="4"/>
      <c r="O29" s="4"/>
      <c r="P29" s="4"/>
      <c r="Q29" s="4"/>
      <c r="R29" s="4"/>
      <c r="S29" s="4"/>
      <c r="T29" s="4"/>
      <c r="U29" s="4"/>
      <c r="V29" s="4"/>
      <c r="W29" s="4"/>
    </row>
    <row r="30" spans="1:23" ht="14.25" customHeight="1" x14ac:dyDescent="0.2">
      <c r="B30" s="5" t="s">
        <v>72</v>
      </c>
      <c r="C30" s="109">
        <v>0.3</v>
      </c>
      <c r="D30" s="11" t="s">
        <v>73</v>
      </c>
      <c r="E30" s="6"/>
      <c r="F30" s="6"/>
      <c r="G30" s="6"/>
      <c r="H30" s="6"/>
      <c r="I30" s="6"/>
      <c r="J30" s="243">
        <f>J27*-C30</f>
        <v>0</v>
      </c>
      <c r="K30" s="20"/>
      <c r="L30" s="4"/>
      <c r="M30" s="4"/>
      <c r="N30" s="4"/>
      <c r="O30" s="4"/>
      <c r="P30" s="4"/>
      <c r="Q30" s="4"/>
      <c r="R30" s="4"/>
      <c r="S30" s="4"/>
      <c r="T30" s="4"/>
      <c r="U30" s="4"/>
      <c r="V30" s="4"/>
      <c r="W30" s="4"/>
    </row>
    <row r="31" spans="1:23" ht="14.25" customHeight="1" x14ac:dyDescent="0.2">
      <c r="B31" s="5" t="s">
        <v>74</v>
      </c>
      <c r="C31" s="110">
        <v>0.05</v>
      </c>
      <c r="D31" s="11" t="s">
        <v>73</v>
      </c>
      <c r="E31" s="6"/>
      <c r="F31" s="6"/>
      <c r="G31" s="6"/>
      <c r="H31" s="6"/>
      <c r="I31" s="6"/>
      <c r="J31" s="243">
        <f>J27*-C31</f>
        <v>0</v>
      </c>
      <c r="L31" s="4"/>
      <c r="M31" s="4"/>
      <c r="N31" s="6"/>
      <c r="O31" s="4"/>
      <c r="P31" s="4"/>
      <c r="Q31" s="4"/>
      <c r="R31" s="4"/>
      <c r="S31" s="4"/>
      <c r="T31" s="4"/>
      <c r="U31" s="4"/>
      <c r="V31" s="4"/>
      <c r="W31" s="4"/>
    </row>
    <row r="32" spans="1:23" ht="48.75" hidden="1" customHeight="1" x14ac:dyDescent="0.2">
      <c r="B32" s="242"/>
      <c r="D32" s="11" t="s">
        <v>73</v>
      </c>
      <c r="E32" s="6"/>
      <c r="F32" s="6"/>
      <c r="G32" s="6"/>
      <c r="H32" s="6"/>
      <c r="I32" s="6"/>
      <c r="J32" s="244"/>
      <c r="K32" s="269"/>
      <c r="L32" s="4"/>
      <c r="M32" s="4"/>
      <c r="N32" s="4"/>
      <c r="O32" s="4"/>
      <c r="P32" s="4"/>
      <c r="Q32" s="4"/>
      <c r="R32" s="4"/>
      <c r="S32" s="4"/>
      <c r="T32" s="4"/>
      <c r="U32" s="4"/>
      <c r="V32" s="4"/>
      <c r="W32" s="4"/>
    </row>
    <row r="33" spans="2:23" ht="12" customHeight="1" x14ac:dyDescent="0.2">
      <c r="B33" s="242"/>
      <c r="D33" s="6"/>
      <c r="E33" s="6"/>
      <c r="F33" s="6"/>
      <c r="G33" s="6"/>
      <c r="H33" s="6"/>
      <c r="I33" s="6"/>
      <c r="J33" s="114"/>
      <c r="L33" s="4"/>
      <c r="M33" s="4"/>
      <c r="N33" s="4"/>
      <c r="O33" s="4"/>
      <c r="P33" s="4"/>
      <c r="Q33" s="4"/>
      <c r="R33" s="4"/>
      <c r="S33" s="4"/>
      <c r="T33" s="4"/>
      <c r="U33" s="4"/>
      <c r="V33" s="4"/>
      <c r="W33" s="4"/>
    </row>
    <row r="34" spans="2:23" ht="14.25" customHeight="1" thickBot="1" x14ac:dyDescent="0.25">
      <c r="B34" s="5" t="s">
        <v>75</v>
      </c>
      <c r="C34" s="11" t="s">
        <v>76</v>
      </c>
      <c r="D34" s="6"/>
      <c r="E34" s="6"/>
      <c r="F34" s="6"/>
      <c r="G34" s="6"/>
      <c r="H34" s="6"/>
      <c r="I34" s="6"/>
      <c r="J34" s="111">
        <f>(+J31+J30+J27+J29)-J32</f>
        <v>0</v>
      </c>
      <c r="L34" s="4"/>
      <c r="M34" s="21"/>
      <c r="N34" s="4"/>
      <c r="O34" s="4"/>
      <c r="P34" s="4"/>
      <c r="Q34" s="4"/>
      <c r="R34" s="4"/>
      <c r="S34" s="4"/>
      <c r="T34" s="4"/>
      <c r="U34" s="4"/>
      <c r="V34" s="4"/>
      <c r="W34" s="4"/>
    </row>
    <row r="35" spans="2:23" ht="14.25" customHeight="1" thickTop="1" x14ac:dyDescent="0.2">
      <c r="B35" s="5" t="s">
        <v>77</v>
      </c>
      <c r="C35" s="11" t="s">
        <v>76</v>
      </c>
      <c r="D35" s="4"/>
      <c r="E35" s="4"/>
      <c r="F35" s="4"/>
      <c r="G35" s="4"/>
      <c r="H35" s="4"/>
      <c r="I35" s="4"/>
      <c r="J35" s="112">
        <f>'Program Budget'!B75</f>
        <v>0</v>
      </c>
      <c r="K35" s="4"/>
      <c r="L35" s="4"/>
      <c r="M35" s="4"/>
      <c r="N35" s="4"/>
      <c r="O35" s="4"/>
      <c r="P35" s="4"/>
      <c r="Q35" s="4"/>
      <c r="R35" s="4"/>
      <c r="S35" s="4"/>
      <c r="T35" s="4"/>
      <c r="U35" s="4"/>
      <c r="V35" s="4"/>
      <c r="W35" s="4"/>
    </row>
    <row r="36" spans="2:23" ht="14.25" customHeight="1" x14ac:dyDescent="0.2">
      <c r="B36" s="5" t="s">
        <v>245</v>
      </c>
      <c r="C36" s="11" t="s">
        <v>76</v>
      </c>
      <c r="D36" s="4"/>
      <c r="E36" s="4"/>
      <c r="F36" s="4"/>
      <c r="G36" s="4"/>
      <c r="H36" s="4"/>
      <c r="I36" s="4"/>
      <c r="J36" s="355">
        <v>0</v>
      </c>
      <c r="K36" s="4"/>
      <c r="L36" s="4"/>
      <c r="M36" s="4"/>
      <c r="N36" s="4"/>
      <c r="O36" s="4"/>
      <c r="P36" s="4"/>
      <c r="Q36" s="4"/>
      <c r="R36" s="4"/>
      <c r="S36" s="4"/>
      <c r="T36" s="4"/>
      <c r="U36" s="4"/>
      <c r="V36" s="4"/>
      <c r="W36" s="4"/>
    </row>
    <row r="37" spans="2:23" ht="14.25" customHeight="1" x14ac:dyDescent="0.2">
      <c r="B37" s="5" t="s">
        <v>246</v>
      </c>
      <c r="C37" s="11" t="s">
        <v>76</v>
      </c>
      <c r="D37" s="4"/>
      <c r="E37" s="4"/>
      <c r="F37" s="4"/>
      <c r="G37" s="4"/>
      <c r="H37" s="4"/>
      <c r="I37" s="4"/>
      <c r="J37" s="112">
        <v>0</v>
      </c>
      <c r="K37" s="4"/>
      <c r="L37" s="4"/>
      <c r="M37" s="4"/>
      <c r="N37" s="4"/>
      <c r="O37" s="4"/>
      <c r="P37" s="4"/>
      <c r="Q37" s="4"/>
      <c r="R37" s="4"/>
      <c r="S37" s="4"/>
      <c r="T37" s="4"/>
      <c r="U37" s="4"/>
      <c r="V37" s="4"/>
      <c r="W37" s="4"/>
    </row>
    <row r="38" spans="2:23" ht="14.25" customHeight="1" x14ac:dyDescent="0.2">
      <c r="B38" s="5" t="s">
        <v>78</v>
      </c>
      <c r="C38" s="11" t="s">
        <v>76</v>
      </c>
      <c r="D38" s="4"/>
      <c r="E38" s="4"/>
      <c r="F38" s="4"/>
      <c r="G38" s="4"/>
      <c r="H38" s="4"/>
      <c r="I38" s="4"/>
      <c r="J38" s="113">
        <f>J34-J35-J36-J37</f>
        <v>0</v>
      </c>
      <c r="K38" s="4"/>
      <c r="M38" s="4"/>
      <c r="N38" s="4"/>
      <c r="O38" s="4"/>
      <c r="P38" s="4"/>
      <c r="Q38" s="4"/>
      <c r="R38" s="4"/>
      <c r="S38" s="4"/>
      <c r="T38" s="4"/>
      <c r="U38" s="4"/>
      <c r="V38" s="4"/>
      <c r="W38" s="4"/>
    </row>
    <row r="39" spans="2:23" ht="75.75" customHeight="1" x14ac:dyDescent="0.2">
      <c r="B39" s="88"/>
      <c r="C39" s="331"/>
      <c r="D39" s="331"/>
      <c r="E39" s="331"/>
      <c r="F39" s="331"/>
      <c r="G39" s="331"/>
      <c r="H39" s="331"/>
      <c r="I39" s="331"/>
      <c r="J39" s="331"/>
      <c r="K39" s="236"/>
      <c r="N39" s="240"/>
    </row>
    <row r="40" spans="2:23" ht="42.75" customHeight="1" x14ac:dyDescent="0.2">
      <c r="B40" s="330"/>
      <c r="C40" s="330"/>
      <c r="D40" s="330"/>
      <c r="E40" s="330"/>
      <c r="F40" s="330"/>
      <c r="G40" s="330"/>
      <c r="H40" s="330"/>
      <c r="I40" s="330"/>
      <c r="J40" s="330"/>
    </row>
    <row r="41" spans="2:23" ht="14.25" customHeight="1" x14ac:dyDescent="0.2">
      <c r="G41" s="1"/>
    </row>
    <row r="42" spans="2:23" ht="14.25" customHeight="1" x14ac:dyDescent="0.2">
      <c r="G42" s="1"/>
    </row>
    <row r="43" spans="2:23" ht="14.25" customHeight="1" x14ac:dyDescent="0.2">
      <c r="G43" s="1"/>
    </row>
    <row r="44" spans="2:23" ht="14.25" customHeight="1" x14ac:dyDescent="0.2">
      <c r="G44" s="1"/>
    </row>
    <row r="45" spans="2:23" ht="14.25" customHeight="1" x14ac:dyDescent="0.2">
      <c r="G45" s="1"/>
    </row>
    <row r="46" spans="2:23" ht="14.25" customHeight="1" x14ac:dyDescent="0.2">
      <c r="G46" s="1"/>
    </row>
    <row r="47" spans="2:23" ht="14.25" customHeight="1" x14ac:dyDescent="0.2">
      <c r="G47" s="1"/>
    </row>
    <row r="48" spans="2:23" ht="14.25" customHeight="1" x14ac:dyDescent="0.2">
      <c r="G48" s="1"/>
    </row>
    <row r="49" spans="7:7" ht="14.25" customHeight="1" x14ac:dyDescent="0.2">
      <c r="G49" s="1"/>
    </row>
    <row r="50" spans="7:7" ht="14.25" customHeight="1" x14ac:dyDescent="0.2">
      <c r="G50" s="1"/>
    </row>
    <row r="51" spans="7:7" ht="14.25" customHeight="1" x14ac:dyDescent="0.2">
      <c r="G51" s="1"/>
    </row>
    <row r="52" spans="7:7" ht="14.25" customHeight="1" x14ac:dyDescent="0.2">
      <c r="G52" s="1"/>
    </row>
    <row r="53" spans="7:7" ht="14.25" customHeight="1" x14ac:dyDescent="0.2">
      <c r="G53" s="1"/>
    </row>
    <row r="54" spans="7:7" ht="14.25" customHeight="1" x14ac:dyDescent="0.2">
      <c r="G54" s="1"/>
    </row>
    <row r="55" spans="7:7" ht="14.25" customHeight="1" x14ac:dyDescent="0.2">
      <c r="G55" s="1"/>
    </row>
    <row r="56" spans="7:7" ht="14.25" customHeight="1" x14ac:dyDescent="0.2">
      <c r="G56" s="1"/>
    </row>
    <row r="57" spans="7:7" ht="14.25" customHeight="1" x14ac:dyDescent="0.2">
      <c r="G57" s="1"/>
    </row>
    <row r="58" spans="7:7" ht="14.25" customHeight="1" x14ac:dyDescent="0.2">
      <c r="G58" s="1"/>
    </row>
    <row r="59" spans="7:7" ht="14.25" customHeight="1" x14ac:dyDescent="0.2">
      <c r="G59" s="1"/>
    </row>
    <row r="60" spans="7:7" ht="14.25" customHeight="1" x14ac:dyDescent="0.2">
      <c r="G60" s="1"/>
    </row>
    <row r="61" spans="7:7" ht="14.25" customHeight="1" x14ac:dyDescent="0.2">
      <c r="G61" s="1"/>
    </row>
    <row r="62" spans="7:7" ht="14.25" customHeight="1" x14ac:dyDescent="0.2">
      <c r="G62" s="1"/>
    </row>
    <row r="63" spans="7:7" ht="14.25" customHeight="1" x14ac:dyDescent="0.2">
      <c r="G63" s="1"/>
    </row>
    <row r="64" spans="7:7" ht="14.25" customHeight="1" x14ac:dyDescent="0.2">
      <c r="G64" s="1"/>
    </row>
    <row r="65" spans="7:7" ht="14.25" customHeight="1" x14ac:dyDescent="0.2">
      <c r="G65" s="1"/>
    </row>
    <row r="66" spans="7:7" ht="14.25" customHeight="1" x14ac:dyDescent="0.2">
      <c r="G66" s="1"/>
    </row>
    <row r="67" spans="7:7" ht="14.25" customHeight="1" x14ac:dyDescent="0.2">
      <c r="G67" s="1"/>
    </row>
    <row r="68" spans="7:7" ht="14.25" customHeight="1" x14ac:dyDescent="0.2">
      <c r="G68" s="1"/>
    </row>
    <row r="69" spans="7:7" ht="14.25" customHeight="1" x14ac:dyDescent="0.2">
      <c r="G69" s="1"/>
    </row>
    <row r="70" spans="7:7" ht="14.25" customHeight="1" x14ac:dyDescent="0.2">
      <c r="G70" s="1"/>
    </row>
    <row r="71" spans="7:7" ht="14.25" customHeight="1" x14ac:dyDescent="0.2">
      <c r="G71" s="1"/>
    </row>
    <row r="72" spans="7:7" ht="14.25" customHeight="1" x14ac:dyDescent="0.2">
      <c r="G72" s="1"/>
    </row>
    <row r="73" spans="7:7" ht="14.25" customHeight="1" x14ac:dyDescent="0.2">
      <c r="G73" s="1"/>
    </row>
    <row r="74" spans="7:7" ht="14.25" customHeight="1" x14ac:dyDescent="0.2">
      <c r="G74" s="1"/>
    </row>
    <row r="75" spans="7:7" ht="14.25" customHeight="1" x14ac:dyDescent="0.2">
      <c r="G75" s="1"/>
    </row>
    <row r="76" spans="7:7" ht="14.25" customHeight="1" x14ac:dyDescent="0.2">
      <c r="G76" s="1"/>
    </row>
    <row r="77" spans="7:7" ht="14.25" customHeight="1" x14ac:dyDescent="0.2">
      <c r="G77" s="1"/>
    </row>
    <row r="78" spans="7:7" ht="14.25" customHeight="1" x14ac:dyDescent="0.2">
      <c r="G78" s="1"/>
    </row>
    <row r="79" spans="7:7" ht="14.25" customHeight="1" x14ac:dyDescent="0.2">
      <c r="G79" s="1"/>
    </row>
    <row r="80" spans="7:7" ht="14.25" customHeight="1" x14ac:dyDescent="0.2">
      <c r="G80" s="1"/>
    </row>
    <row r="81" spans="7:7" ht="14.25" customHeight="1" x14ac:dyDescent="0.2">
      <c r="G81" s="1"/>
    </row>
    <row r="82" spans="7:7" ht="14.25" customHeight="1" x14ac:dyDescent="0.2">
      <c r="G82" s="1"/>
    </row>
    <row r="83" spans="7:7" ht="14.25" customHeight="1" x14ac:dyDescent="0.2">
      <c r="G83" s="1"/>
    </row>
    <row r="84" spans="7:7" ht="14.25" customHeight="1" x14ac:dyDescent="0.2">
      <c r="G84" s="1"/>
    </row>
    <row r="85" spans="7:7" ht="14.25" customHeight="1" x14ac:dyDescent="0.2">
      <c r="G85" s="1"/>
    </row>
    <row r="86" spans="7:7" ht="14.25" customHeight="1" x14ac:dyDescent="0.2">
      <c r="G86" s="1"/>
    </row>
    <row r="87" spans="7:7" ht="14.25" customHeight="1" x14ac:dyDescent="0.2">
      <c r="G87" s="1"/>
    </row>
    <row r="88" spans="7:7" ht="14.25" customHeight="1" x14ac:dyDescent="0.2">
      <c r="G88" s="1"/>
    </row>
    <row r="89" spans="7:7" ht="14.25" customHeight="1" x14ac:dyDescent="0.2">
      <c r="G89" s="1"/>
    </row>
    <row r="90" spans="7:7" ht="14.25" customHeight="1" x14ac:dyDescent="0.2">
      <c r="G90" s="1"/>
    </row>
    <row r="91" spans="7:7" ht="14.25" customHeight="1" x14ac:dyDescent="0.2">
      <c r="G91" s="1"/>
    </row>
    <row r="92" spans="7:7" ht="14.25" customHeight="1" x14ac:dyDescent="0.2">
      <c r="G92" s="1"/>
    </row>
    <row r="93" spans="7:7" ht="14.25" customHeight="1" x14ac:dyDescent="0.2">
      <c r="G93" s="1"/>
    </row>
    <row r="94" spans="7:7" ht="14.25" customHeight="1" x14ac:dyDescent="0.2">
      <c r="G94" s="1"/>
    </row>
    <row r="95" spans="7:7" ht="14.25" customHeight="1" x14ac:dyDescent="0.2">
      <c r="G95" s="1"/>
    </row>
    <row r="96" spans="7:7" ht="14.25" customHeight="1" x14ac:dyDescent="0.2">
      <c r="G96" s="1"/>
    </row>
    <row r="97" spans="7:7" ht="14.25" customHeight="1" x14ac:dyDescent="0.2">
      <c r="G97" s="1"/>
    </row>
    <row r="98" spans="7:7" ht="14.25" customHeight="1" x14ac:dyDescent="0.2">
      <c r="G98" s="1"/>
    </row>
    <row r="99" spans="7:7" ht="14.25" customHeight="1" x14ac:dyDescent="0.2">
      <c r="G99" s="1"/>
    </row>
    <row r="100" spans="7:7" ht="14.25" customHeight="1" x14ac:dyDescent="0.2">
      <c r="G100" s="1"/>
    </row>
    <row r="101" spans="7:7" ht="14.25" customHeight="1" x14ac:dyDescent="0.2">
      <c r="G101" s="1"/>
    </row>
    <row r="102" spans="7:7" ht="14.25" customHeight="1" x14ac:dyDescent="0.2">
      <c r="G102" s="1"/>
    </row>
    <row r="103" spans="7:7" ht="14.25" customHeight="1" x14ac:dyDescent="0.2">
      <c r="G103" s="1"/>
    </row>
    <row r="104" spans="7:7" ht="14.25" customHeight="1" x14ac:dyDescent="0.2">
      <c r="G104" s="1"/>
    </row>
    <row r="105" spans="7:7" ht="14.25" customHeight="1" x14ac:dyDescent="0.2">
      <c r="G105" s="1"/>
    </row>
    <row r="106" spans="7:7" ht="14.25" customHeight="1" x14ac:dyDescent="0.2">
      <c r="G106" s="1"/>
    </row>
    <row r="107" spans="7:7" ht="14.25" customHeight="1" x14ac:dyDescent="0.2">
      <c r="G107" s="1"/>
    </row>
    <row r="108" spans="7:7" ht="14.25" customHeight="1" x14ac:dyDescent="0.2">
      <c r="G108" s="1"/>
    </row>
    <row r="109" spans="7:7" ht="14.25" customHeight="1" x14ac:dyDescent="0.2">
      <c r="G109" s="1"/>
    </row>
    <row r="110" spans="7:7" ht="14.25" customHeight="1" x14ac:dyDescent="0.2">
      <c r="G110" s="1"/>
    </row>
    <row r="111" spans="7:7" ht="14.25" customHeight="1" x14ac:dyDescent="0.2">
      <c r="G111" s="1"/>
    </row>
    <row r="112" spans="7:7" ht="14.25" customHeight="1" x14ac:dyDescent="0.2">
      <c r="G112" s="1"/>
    </row>
    <row r="113" spans="7:7" ht="14.25" customHeight="1" x14ac:dyDescent="0.2">
      <c r="G113" s="1"/>
    </row>
    <row r="114" spans="7:7" ht="14.25" customHeight="1" x14ac:dyDescent="0.2">
      <c r="G114" s="1"/>
    </row>
    <row r="115" spans="7:7" ht="14.25" customHeight="1" x14ac:dyDescent="0.2">
      <c r="G115" s="1"/>
    </row>
    <row r="116" spans="7:7" ht="14.25" customHeight="1" x14ac:dyDescent="0.2">
      <c r="G116" s="1"/>
    </row>
    <row r="117" spans="7:7" ht="14.25" customHeight="1" x14ac:dyDescent="0.2">
      <c r="G117" s="1"/>
    </row>
    <row r="118" spans="7:7" ht="14.25" customHeight="1" x14ac:dyDescent="0.2">
      <c r="G118" s="1"/>
    </row>
    <row r="119" spans="7:7" ht="14.25" customHeight="1" x14ac:dyDescent="0.2">
      <c r="G119" s="1"/>
    </row>
    <row r="120" spans="7:7" ht="14.25" customHeight="1" x14ac:dyDescent="0.2">
      <c r="G120" s="1"/>
    </row>
    <row r="121" spans="7:7" ht="14.25" customHeight="1" x14ac:dyDescent="0.2">
      <c r="G121" s="1"/>
    </row>
    <row r="122" spans="7:7" ht="14.25" customHeight="1" x14ac:dyDescent="0.2">
      <c r="G122" s="1"/>
    </row>
    <row r="123" spans="7:7" ht="14.25" customHeight="1" x14ac:dyDescent="0.2">
      <c r="G123" s="1"/>
    </row>
    <row r="124" spans="7:7" ht="14.25" customHeight="1" x14ac:dyDescent="0.2">
      <c r="G124" s="1"/>
    </row>
    <row r="125" spans="7:7" ht="14.25" customHeight="1" x14ac:dyDescent="0.2">
      <c r="G125" s="1"/>
    </row>
    <row r="126" spans="7:7" ht="14.25" customHeight="1" x14ac:dyDescent="0.2">
      <c r="G126" s="1"/>
    </row>
    <row r="127" spans="7:7" ht="14.25" customHeight="1" x14ac:dyDescent="0.2">
      <c r="G127" s="1"/>
    </row>
    <row r="128" spans="7:7" ht="14.25" customHeight="1" x14ac:dyDescent="0.2">
      <c r="G128" s="1"/>
    </row>
    <row r="129" spans="7:7" ht="14.25" customHeight="1" x14ac:dyDescent="0.2">
      <c r="G129" s="1"/>
    </row>
    <row r="130" spans="7:7" ht="14.25" customHeight="1" x14ac:dyDescent="0.2">
      <c r="G130" s="1"/>
    </row>
    <row r="131" spans="7:7" ht="14.25" customHeight="1" x14ac:dyDescent="0.2">
      <c r="G131" s="1"/>
    </row>
    <row r="132" spans="7:7" ht="14.25" customHeight="1" x14ac:dyDescent="0.2">
      <c r="G132" s="1"/>
    </row>
    <row r="133" spans="7:7" ht="14.25" customHeight="1" x14ac:dyDescent="0.2">
      <c r="G133" s="1"/>
    </row>
    <row r="134" spans="7:7" ht="14.25" customHeight="1" x14ac:dyDescent="0.2">
      <c r="G134" s="1"/>
    </row>
    <row r="135" spans="7:7" ht="14.25" customHeight="1" x14ac:dyDescent="0.2">
      <c r="G135" s="1"/>
    </row>
    <row r="136" spans="7:7" ht="14.25" customHeight="1" x14ac:dyDescent="0.2">
      <c r="G136" s="1"/>
    </row>
    <row r="137" spans="7:7" ht="14.25" customHeight="1" x14ac:dyDescent="0.2">
      <c r="G137" s="1"/>
    </row>
    <row r="138" spans="7:7" ht="14.25" customHeight="1" x14ac:dyDescent="0.2">
      <c r="G138" s="1"/>
    </row>
    <row r="139" spans="7:7" ht="14.25" customHeight="1" x14ac:dyDescent="0.2">
      <c r="G139" s="1"/>
    </row>
    <row r="140" spans="7:7" ht="14.25" customHeight="1" x14ac:dyDescent="0.2">
      <c r="G140" s="1"/>
    </row>
    <row r="141" spans="7:7" ht="14.25" customHeight="1" x14ac:dyDescent="0.2">
      <c r="G141" s="1"/>
    </row>
    <row r="142" spans="7:7" ht="14.25" customHeight="1" x14ac:dyDescent="0.2">
      <c r="G142" s="1"/>
    </row>
    <row r="143" spans="7:7" ht="14.25" customHeight="1" x14ac:dyDescent="0.2">
      <c r="G143" s="1"/>
    </row>
    <row r="144" spans="7:7" ht="14.25" customHeight="1" x14ac:dyDescent="0.2">
      <c r="G144" s="1"/>
    </row>
    <row r="145" spans="7:7" ht="14.25" customHeight="1" x14ac:dyDescent="0.2">
      <c r="G145" s="1"/>
    </row>
    <row r="146" spans="7:7" ht="14.25" customHeight="1" x14ac:dyDescent="0.2">
      <c r="G146" s="1"/>
    </row>
    <row r="147" spans="7:7" ht="14.25" customHeight="1" x14ac:dyDescent="0.2">
      <c r="G147" s="1"/>
    </row>
    <row r="148" spans="7:7" ht="14.25" customHeight="1" x14ac:dyDescent="0.2">
      <c r="G148" s="1"/>
    </row>
    <row r="149" spans="7:7" ht="14.25" customHeight="1" x14ac:dyDescent="0.2">
      <c r="G149" s="1"/>
    </row>
    <row r="150" spans="7:7" ht="14.25" customHeight="1" x14ac:dyDescent="0.2">
      <c r="G150" s="1"/>
    </row>
    <row r="151" spans="7:7" ht="14.25" customHeight="1" x14ac:dyDescent="0.2">
      <c r="G151" s="1"/>
    </row>
    <row r="152" spans="7:7" ht="14.25" customHeight="1" x14ac:dyDescent="0.2">
      <c r="G152" s="1"/>
    </row>
    <row r="153" spans="7:7" ht="14.25" customHeight="1" x14ac:dyDescent="0.2">
      <c r="G153" s="1"/>
    </row>
    <row r="154" spans="7:7" ht="14.25" customHeight="1" x14ac:dyDescent="0.2">
      <c r="G154" s="1"/>
    </row>
    <row r="155" spans="7:7" ht="14.25" customHeight="1" x14ac:dyDescent="0.2">
      <c r="G155" s="1"/>
    </row>
    <row r="156" spans="7:7" ht="14.25" customHeight="1" x14ac:dyDescent="0.2">
      <c r="G156" s="1"/>
    </row>
    <row r="157" spans="7:7" ht="14.25" customHeight="1" x14ac:dyDescent="0.2">
      <c r="G157" s="1"/>
    </row>
    <row r="158" spans="7:7" ht="14.25" customHeight="1" x14ac:dyDescent="0.2">
      <c r="G158" s="1"/>
    </row>
    <row r="159" spans="7:7" ht="14.25" customHeight="1" x14ac:dyDescent="0.2">
      <c r="G159" s="1"/>
    </row>
    <row r="160" spans="7:7" ht="14.25" customHeight="1" x14ac:dyDescent="0.2">
      <c r="G160" s="1"/>
    </row>
    <row r="161" spans="7:7" ht="14.25" customHeight="1" x14ac:dyDescent="0.2">
      <c r="G161" s="1"/>
    </row>
    <row r="162" spans="7:7" ht="14.25" customHeight="1" x14ac:dyDescent="0.2">
      <c r="G162" s="1"/>
    </row>
    <row r="163" spans="7:7" ht="14.25" customHeight="1" x14ac:dyDescent="0.2">
      <c r="G163" s="1"/>
    </row>
    <row r="164" spans="7:7" ht="14.25" customHeight="1" x14ac:dyDescent="0.2">
      <c r="G164" s="1"/>
    </row>
    <row r="165" spans="7:7" ht="14.25" customHeight="1" x14ac:dyDescent="0.2">
      <c r="G165" s="1"/>
    </row>
    <row r="166" spans="7:7" ht="14.25" customHeight="1" x14ac:dyDescent="0.2">
      <c r="G166" s="1"/>
    </row>
    <row r="167" spans="7:7" ht="14.25" customHeight="1" x14ac:dyDescent="0.2">
      <c r="G167" s="1"/>
    </row>
    <row r="168" spans="7:7" ht="14.25" customHeight="1" x14ac:dyDescent="0.2">
      <c r="G168" s="1"/>
    </row>
    <row r="169" spans="7:7" ht="14.25" customHeight="1" x14ac:dyDescent="0.2">
      <c r="G169" s="1"/>
    </row>
    <row r="170" spans="7:7" ht="14.25" customHeight="1" x14ac:dyDescent="0.2">
      <c r="G170" s="1"/>
    </row>
    <row r="171" spans="7:7" ht="14.25" customHeight="1" x14ac:dyDescent="0.2">
      <c r="G171" s="1"/>
    </row>
    <row r="172" spans="7:7" ht="14.25" customHeight="1" x14ac:dyDescent="0.2">
      <c r="G172" s="1"/>
    </row>
    <row r="173" spans="7:7" ht="14.25" customHeight="1" x14ac:dyDescent="0.2">
      <c r="G173" s="1"/>
    </row>
    <row r="174" spans="7:7" ht="14.25" customHeight="1" x14ac:dyDescent="0.2">
      <c r="G174" s="1"/>
    </row>
    <row r="175" spans="7:7" ht="14.25" customHeight="1" x14ac:dyDescent="0.2">
      <c r="G175" s="1"/>
    </row>
    <row r="176" spans="7:7" ht="14.25" customHeight="1" x14ac:dyDescent="0.2">
      <c r="G176" s="1"/>
    </row>
    <row r="177" spans="7:7" ht="14.25" customHeight="1" x14ac:dyDescent="0.2">
      <c r="G177" s="1"/>
    </row>
    <row r="178" spans="7:7" ht="14.25" customHeight="1" x14ac:dyDescent="0.2">
      <c r="G178" s="1"/>
    </row>
    <row r="179" spans="7:7" ht="14.25" customHeight="1" x14ac:dyDescent="0.2">
      <c r="G179" s="1"/>
    </row>
    <row r="180" spans="7:7" ht="14.25" customHeight="1" x14ac:dyDescent="0.2">
      <c r="G180" s="1"/>
    </row>
    <row r="181" spans="7:7" ht="14.25" customHeight="1" x14ac:dyDescent="0.2">
      <c r="G181" s="1"/>
    </row>
    <row r="182" spans="7:7" ht="14.25" customHeight="1" x14ac:dyDescent="0.2">
      <c r="G182" s="1"/>
    </row>
    <row r="183" spans="7:7" ht="14.25" customHeight="1" x14ac:dyDescent="0.2">
      <c r="G183" s="1"/>
    </row>
    <row r="184" spans="7:7" ht="14.25" customHeight="1" x14ac:dyDescent="0.2">
      <c r="G184" s="1"/>
    </row>
    <row r="185" spans="7:7" ht="14.25" customHeight="1" x14ac:dyDescent="0.2">
      <c r="G185" s="1"/>
    </row>
    <row r="186" spans="7:7" ht="14.25" customHeight="1" x14ac:dyDescent="0.2">
      <c r="G186" s="1"/>
    </row>
    <row r="187" spans="7:7" ht="14.25" customHeight="1" x14ac:dyDescent="0.2">
      <c r="G187" s="1"/>
    </row>
    <row r="188" spans="7:7" ht="14.25" customHeight="1" x14ac:dyDescent="0.2">
      <c r="G188" s="1"/>
    </row>
    <row r="189" spans="7:7" ht="14.25" customHeight="1" x14ac:dyDescent="0.2">
      <c r="G189" s="1"/>
    </row>
    <row r="190" spans="7:7" ht="14.25" customHeight="1" x14ac:dyDescent="0.2">
      <c r="G190" s="1"/>
    </row>
    <row r="191" spans="7:7" ht="14.25" customHeight="1" x14ac:dyDescent="0.2">
      <c r="G191" s="1"/>
    </row>
    <row r="192" spans="7:7" ht="14.25" customHeight="1" x14ac:dyDescent="0.2">
      <c r="G192" s="1"/>
    </row>
    <row r="193" spans="7:7" ht="14.25" customHeight="1" x14ac:dyDescent="0.2">
      <c r="G193" s="1"/>
    </row>
    <row r="194" spans="7:7" ht="14.25" customHeight="1" x14ac:dyDescent="0.2">
      <c r="G194" s="1"/>
    </row>
    <row r="195" spans="7:7" ht="14.25" customHeight="1" x14ac:dyDescent="0.2">
      <c r="G195" s="1"/>
    </row>
    <row r="196" spans="7:7" ht="14.25" customHeight="1" x14ac:dyDescent="0.2">
      <c r="G196" s="1"/>
    </row>
    <row r="197" spans="7:7" ht="14.25" customHeight="1" x14ac:dyDescent="0.2">
      <c r="G197" s="1"/>
    </row>
    <row r="198" spans="7:7" ht="14.25" customHeight="1" x14ac:dyDescent="0.2">
      <c r="G198" s="1"/>
    </row>
    <row r="199" spans="7:7" ht="14.25" customHeight="1" x14ac:dyDescent="0.2">
      <c r="G199" s="1"/>
    </row>
    <row r="200" spans="7:7" ht="14.25" customHeight="1" x14ac:dyDescent="0.2">
      <c r="G200" s="1"/>
    </row>
    <row r="201" spans="7:7" ht="14.25" customHeight="1" x14ac:dyDescent="0.2">
      <c r="G201" s="1"/>
    </row>
    <row r="202" spans="7:7" ht="14.25" customHeight="1" x14ac:dyDescent="0.2">
      <c r="G202" s="1"/>
    </row>
    <row r="203" spans="7:7" ht="14.25" customHeight="1" x14ac:dyDescent="0.2">
      <c r="G203" s="1"/>
    </row>
    <row r="204" spans="7:7" ht="14.25" customHeight="1" x14ac:dyDescent="0.2">
      <c r="G204" s="1"/>
    </row>
    <row r="205" spans="7:7" ht="14.25" customHeight="1" x14ac:dyDescent="0.2">
      <c r="G205" s="1"/>
    </row>
    <row r="206" spans="7:7" ht="14.25" customHeight="1" x14ac:dyDescent="0.2">
      <c r="G206" s="1"/>
    </row>
    <row r="207" spans="7:7" ht="14.25" customHeight="1" x14ac:dyDescent="0.2">
      <c r="G207" s="1"/>
    </row>
    <row r="208" spans="7:7" ht="14.25" customHeight="1" x14ac:dyDescent="0.2">
      <c r="G208" s="1"/>
    </row>
    <row r="209" spans="7:7" ht="14.25" customHeight="1" x14ac:dyDescent="0.2">
      <c r="G209" s="1"/>
    </row>
    <row r="210" spans="7:7" ht="14.25" customHeight="1" x14ac:dyDescent="0.2">
      <c r="G210" s="1"/>
    </row>
    <row r="211" spans="7:7" ht="14.25" customHeight="1" x14ac:dyDescent="0.2">
      <c r="G211" s="1"/>
    </row>
    <row r="212" spans="7:7" ht="14.25" customHeight="1" x14ac:dyDescent="0.2">
      <c r="G212" s="1"/>
    </row>
    <row r="213" spans="7:7" ht="14.25" customHeight="1" x14ac:dyDescent="0.2">
      <c r="G213" s="1"/>
    </row>
    <row r="214" spans="7:7" ht="14.25" customHeight="1" x14ac:dyDescent="0.2">
      <c r="G214" s="1"/>
    </row>
    <row r="215" spans="7:7" ht="14.25" customHeight="1" x14ac:dyDescent="0.2">
      <c r="G215" s="1"/>
    </row>
    <row r="216" spans="7:7" ht="14.25" customHeight="1" x14ac:dyDescent="0.2">
      <c r="G216" s="1"/>
    </row>
    <row r="217" spans="7:7" ht="14.25" customHeight="1" x14ac:dyDescent="0.2">
      <c r="G217" s="1"/>
    </row>
    <row r="218" spans="7:7" ht="14.25" customHeight="1" x14ac:dyDescent="0.2">
      <c r="G218" s="1"/>
    </row>
    <row r="219" spans="7:7" ht="14.25" customHeight="1" x14ac:dyDescent="0.2">
      <c r="G219" s="1"/>
    </row>
    <row r="220" spans="7:7" ht="14.25" customHeight="1" x14ac:dyDescent="0.2">
      <c r="G220" s="1"/>
    </row>
    <row r="221" spans="7:7" ht="14.25" customHeight="1" x14ac:dyDescent="0.2">
      <c r="G221" s="1"/>
    </row>
    <row r="222" spans="7:7" ht="14.25" customHeight="1" x14ac:dyDescent="0.2">
      <c r="G222" s="1"/>
    </row>
    <row r="223" spans="7:7" ht="14.25" customHeight="1" x14ac:dyDescent="0.2">
      <c r="G223" s="1"/>
    </row>
    <row r="224" spans="7:7" ht="14.25" customHeight="1" x14ac:dyDescent="0.2">
      <c r="G224" s="1"/>
    </row>
    <row r="225" spans="7:7" ht="14.25" customHeight="1" x14ac:dyDescent="0.2">
      <c r="G225" s="1"/>
    </row>
    <row r="226" spans="7:7" ht="14.25" customHeight="1" x14ac:dyDescent="0.2">
      <c r="G226" s="1"/>
    </row>
    <row r="227" spans="7:7" ht="14.25" customHeight="1" x14ac:dyDescent="0.2">
      <c r="G227" s="1"/>
    </row>
    <row r="228" spans="7:7" ht="14.25" customHeight="1" x14ac:dyDescent="0.2">
      <c r="G228" s="1"/>
    </row>
    <row r="229" spans="7:7" ht="14.25" customHeight="1" x14ac:dyDescent="0.2">
      <c r="G229" s="1"/>
    </row>
    <row r="230" spans="7:7" ht="14.25" customHeight="1" x14ac:dyDescent="0.2">
      <c r="G230" s="1"/>
    </row>
    <row r="231" spans="7:7" ht="14.25" customHeight="1" x14ac:dyDescent="0.2">
      <c r="G231" s="1"/>
    </row>
    <row r="232" spans="7:7" ht="14.25" customHeight="1" x14ac:dyDescent="0.2">
      <c r="G232" s="1"/>
    </row>
    <row r="233" spans="7:7" ht="14.25" customHeight="1" x14ac:dyDescent="0.2">
      <c r="G233" s="1"/>
    </row>
    <row r="234" spans="7:7" ht="14.25" customHeight="1" x14ac:dyDescent="0.2">
      <c r="G234" s="1"/>
    </row>
    <row r="235" spans="7:7" ht="14.25" customHeight="1" x14ac:dyDescent="0.2">
      <c r="G235" s="1"/>
    </row>
    <row r="236" spans="7:7" ht="14.25" customHeight="1" x14ac:dyDescent="0.2">
      <c r="G236" s="1"/>
    </row>
    <row r="237" spans="7:7" ht="14.25" customHeight="1" x14ac:dyDescent="0.2">
      <c r="G237" s="1"/>
    </row>
    <row r="238" spans="7:7" ht="14.25" customHeight="1" x14ac:dyDescent="0.2">
      <c r="G238" s="1"/>
    </row>
    <row r="239" spans="7:7" ht="14.25" customHeight="1" x14ac:dyDescent="0.2">
      <c r="G239" s="1"/>
    </row>
    <row r="240" spans="7:7" ht="14.25" customHeight="1" x14ac:dyDescent="0.2">
      <c r="G240" s="1"/>
    </row>
    <row r="241" spans="7:7" ht="14.25" customHeight="1" x14ac:dyDescent="0.2">
      <c r="G241" s="1"/>
    </row>
    <row r="242" spans="7:7" ht="14.25" customHeight="1" x14ac:dyDescent="0.2">
      <c r="G242" s="1"/>
    </row>
    <row r="243" spans="7:7" ht="14.25" customHeight="1" x14ac:dyDescent="0.2">
      <c r="G243" s="1"/>
    </row>
    <row r="244" spans="7:7" ht="14.25" customHeight="1" x14ac:dyDescent="0.2">
      <c r="G244" s="1"/>
    </row>
    <row r="245" spans="7:7" ht="14.25" customHeight="1" x14ac:dyDescent="0.2">
      <c r="G245" s="1"/>
    </row>
    <row r="246" spans="7:7" ht="14.25" customHeight="1" x14ac:dyDescent="0.2">
      <c r="G246" s="1"/>
    </row>
    <row r="247" spans="7:7" ht="14.25" customHeight="1" x14ac:dyDescent="0.2">
      <c r="G247" s="1"/>
    </row>
    <row r="248" spans="7:7" ht="14.25" customHeight="1" x14ac:dyDescent="0.2">
      <c r="G248" s="1"/>
    </row>
    <row r="249" spans="7:7" ht="14.25" customHeight="1" x14ac:dyDescent="0.2">
      <c r="G249" s="1"/>
    </row>
    <row r="250" spans="7:7" ht="14.25" customHeight="1" x14ac:dyDescent="0.2">
      <c r="G250" s="1"/>
    </row>
    <row r="251" spans="7:7" ht="14.25" customHeight="1" x14ac:dyDescent="0.2">
      <c r="G251" s="1"/>
    </row>
    <row r="252" spans="7:7" ht="14.25" customHeight="1" x14ac:dyDescent="0.2">
      <c r="G252" s="1"/>
    </row>
    <row r="253" spans="7:7" ht="14.25" customHeight="1" x14ac:dyDescent="0.2">
      <c r="G253" s="1"/>
    </row>
    <row r="254" spans="7:7" ht="14.25" customHeight="1" x14ac:dyDescent="0.2">
      <c r="G254" s="1"/>
    </row>
    <row r="255" spans="7:7" ht="14.25" customHeight="1" x14ac:dyDescent="0.2">
      <c r="G255" s="1"/>
    </row>
    <row r="256" spans="7:7" ht="14.25" customHeight="1" x14ac:dyDescent="0.2">
      <c r="G256" s="1"/>
    </row>
    <row r="257" spans="7:7" ht="14.25" customHeight="1" x14ac:dyDescent="0.2">
      <c r="G257" s="1"/>
    </row>
    <row r="258" spans="7:7" ht="14.25" customHeight="1" x14ac:dyDescent="0.2">
      <c r="G258" s="1"/>
    </row>
    <row r="259" spans="7:7" ht="14.25" customHeight="1" x14ac:dyDescent="0.2">
      <c r="G259" s="1"/>
    </row>
    <row r="260" spans="7:7" ht="14.25" customHeight="1" x14ac:dyDescent="0.2">
      <c r="G260" s="1"/>
    </row>
    <row r="261" spans="7:7" ht="14.25" customHeight="1" x14ac:dyDescent="0.2">
      <c r="G261" s="1"/>
    </row>
    <row r="262" spans="7:7" ht="14.25" customHeight="1" x14ac:dyDescent="0.2">
      <c r="G262" s="1"/>
    </row>
    <row r="263" spans="7:7" ht="14.25" customHeight="1" x14ac:dyDescent="0.2">
      <c r="G263" s="1"/>
    </row>
    <row r="264" spans="7:7" ht="14.25" customHeight="1" x14ac:dyDescent="0.2">
      <c r="G264" s="1"/>
    </row>
    <row r="265" spans="7:7" ht="14.25" customHeight="1" x14ac:dyDescent="0.2">
      <c r="G265" s="1"/>
    </row>
    <row r="266" spans="7:7" ht="14.25" customHeight="1" x14ac:dyDescent="0.2">
      <c r="G266" s="1"/>
    </row>
    <row r="267" spans="7:7" ht="14.25" customHeight="1" x14ac:dyDescent="0.2">
      <c r="G267" s="1"/>
    </row>
    <row r="268" spans="7:7" ht="14.25" customHeight="1" x14ac:dyDescent="0.2">
      <c r="G268" s="1"/>
    </row>
    <row r="269" spans="7:7" ht="14.25" customHeight="1" x14ac:dyDescent="0.2">
      <c r="G269" s="1"/>
    </row>
    <row r="270" spans="7:7" ht="14.25" customHeight="1" x14ac:dyDescent="0.2">
      <c r="G270" s="1"/>
    </row>
    <row r="271" spans="7:7" ht="14.25" customHeight="1" x14ac:dyDescent="0.2">
      <c r="G271" s="1"/>
    </row>
    <row r="272" spans="7:7" ht="14.25" customHeight="1" x14ac:dyDescent="0.2">
      <c r="G272" s="1"/>
    </row>
    <row r="273" spans="7:7" ht="14.25" customHeight="1" x14ac:dyDescent="0.2">
      <c r="G273" s="1"/>
    </row>
    <row r="274" spans="7:7" ht="14.25" customHeight="1" x14ac:dyDescent="0.2">
      <c r="G274" s="1"/>
    </row>
    <row r="275" spans="7:7" ht="14.25" customHeight="1" x14ac:dyDescent="0.2">
      <c r="G275" s="1"/>
    </row>
    <row r="276" spans="7:7" ht="14.25" customHeight="1" x14ac:dyDescent="0.2">
      <c r="G276" s="1"/>
    </row>
    <row r="277" spans="7:7" ht="14.25" customHeight="1" x14ac:dyDescent="0.2">
      <c r="G277" s="1"/>
    </row>
    <row r="278" spans="7:7" ht="14.25" customHeight="1" x14ac:dyDescent="0.2">
      <c r="G278" s="1"/>
    </row>
    <row r="279" spans="7:7" ht="14.25" customHeight="1" x14ac:dyDescent="0.2">
      <c r="G279" s="1"/>
    </row>
    <row r="280" spans="7:7" ht="14.25" customHeight="1" x14ac:dyDescent="0.2">
      <c r="G280" s="1"/>
    </row>
    <row r="281" spans="7:7" ht="14.25" customHeight="1" x14ac:dyDescent="0.2">
      <c r="G281" s="1"/>
    </row>
    <row r="282" spans="7:7" ht="14.25" customHeight="1" x14ac:dyDescent="0.2">
      <c r="G282" s="1"/>
    </row>
    <row r="283" spans="7:7" ht="14.25" customHeight="1" x14ac:dyDescent="0.2">
      <c r="G283" s="1"/>
    </row>
    <row r="284" spans="7:7" ht="14.25" customHeight="1" x14ac:dyDescent="0.2">
      <c r="G284" s="1"/>
    </row>
    <row r="285" spans="7:7" ht="14.25" customHeight="1" x14ac:dyDescent="0.2">
      <c r="G285" s="1"/>
    </row>
    <row r="286" spans="7:7" ht="14.25" customHeight="1" x14ac:dyDescent="0.2">
      <c r="G286" s="1"/>
    </row>
    <row r="287" spans="7:7" ht="14.25" customHeight="1" x14ac:dyDescent="0.2">
      <c r="G287" s="1"/>
    </row>
    <row r="288" spans="7:7" ht="14.25" customHeight="1" x14ac:dyDescent="0.2">
      <c r="G288" s="1"/>
    </row>
    <row r="289" spans="7:7" ht="14.25" customHeight="1" x14ac:dyDescent="0.2">
      <c r="G289" s="1"/>
    </row>
    <row r="290" spans="7:7" ht="14.25" customHeight="1" x14ac:dyDescent="0.2">
      <c r="G290" s="1"/>
    </row>
    <row r="291" spans="7:7" ht="14.25" customHeight="1" x14ac:dyDescent="0.2">
      <c r="G291" s="1"/>
    </row>
    <row r="292" spans="7:7" ht="14.25" customHeight="1" x14ac:dyDescent="0.2">
      <c r="G292" s="1"/>
    </row>
    <row r="293" spans="7:7" ht="14.25" customHeight="1" x14ac:dyDescent="0.2">
      <c r="G293" s="1"/>
    </row>
    <row r="294" spans="7:7" ht="14.25" customHeight="1" x14ac:dyDescent="0.2">
      <c r="G294" s="1"/>
    </row>
    <row r="295" spans="7:7" ht="14.25" customHeight="1" x14ac:dyDescent="0.2">
      <c r="G295" s="1"/>
    </row>
    <row r="296" spans="7:7" ht="14.25" customHeight="1" x14ac:dyDescent="0.2">
      <c r="G296" s="1"/>
    </row>
    <row r="297" spans="7:7" ht="14.25" customHeight="1" x14ac:dyDescent="0.2">
      <c r="G297" s="1"/>
    </row>
    <row r="298" spans="7:7" ht="14.25" customHeight="1" x14ac:dyDescent="0.2">
      <c r="G298" s="1"/>
    </row>
    <row r="299" spans="7:7" ht="14.25" customHeight="1" x14ac:dyDescent="0.2">
      <c r="G299" s="1"/>
    </row>
    <row r="300" spans="7:7" ht="14.25" customHeight="1" x14ac:dyDescent="0.2">
      <c r="G300" s="1"/>
    </row>
    <row r="301" spans="7:7" ht="14.25" customHeight="1" x14ac:dyDescent="0.2">
      <c r="G301" s="1"/>
    </row>
    <row r="302" spans="7:7" ht="14.25" customHeight="1" x14ac:dyDescent="0.2">
      <c r="G302" s="1"/>
    </row>
    <row r="303" spans="7:7" ht="14.25" customHeight="1" x14ac:dyDescent="0.2">
      <c r="G303" s="1"/>
    </row>
    <row r="304" spans="7:7" ht="14.25" customHeight="1" x14ac:dyDescent="0.2">
      <c r="G304" s="1"/>
    </row>
    <row r="305" spans="7:7" ht="14.25" customHeight="1" x14ac:dyDescent="0.2">
      <c r="G305" s="1"/>
    </row>
    <row r="306" spans="7:7" ht="14.25" customHeight="1" x14ac:dyDescent="0.2">
      <c r="G306" s="1"/>
    </row>
    <row r="307" spans="7:7" ht="14.25" customHeight="1" x14ac:dyDescent="0.2">
      <c r="G307" s="1"/>
    </row>
    <row r="308" spans="7:7" ht="14.25" customHeight="1" x14ac:dyDescent="0.2">
      <c r="G308" s="1"/>
    </row>
    <row r="309" spans="7:7" ht="14.25" customHeight="1" x14ac:dyDescent="0.2">
      <c r="G309" s="1"/>
    </row>
    <row r="310" spans="7:7" ht="14.25" customHeight="1" x14ac:dyDescent="0.2">
      <c r="G310" s="1"/>
    </row>
    <row r="311" spans="7:7" ht="14.25" customHeight="1" x14ac:dyDescent="0.2">
      <c r="G311" s="1"/>
    </row>
    <row r="312" spans="7:7" ht="14.25" customHeight="1" x14ac:dyDescent="0.2">
      <c r="G312" s="1"/>
    </row>
    <row r="313" spans="7:7" ht="14.25" customHeight="1" x14ac:dyDescent="0.2">
      <c r="G313" s="1"/>
    </row>
    <row r="314" spans="7:7" ht="14.25" customHeight="1" x14ac:dyDescent="0.2">
      <c r="G314" s="1"/>
    </row>
    <row r="315" spans="7:7" ht="14.25" customHeight="1" x14ac:dyDescent="0.2">
      <c r="G315" s="1"/>
    </row>
    <row r="316" spans="7:7" ht="14.25" customHeight="1" x14ac:dyDescent="0.2">
      <c r="G316" s="1"/>
    </row>
    <row r="317" spans="7:7" ht="14.25" customHeight="1" x14ac:dyDescent="0.2">
      <c r="G317" s="1"/>
    </row>
    <row r="318" spans="7:7" ht="14.25" customHeight="1" x14ac:dyDescent="0.2">
      <c r="G318" s="1"/>
    </row>
    <row r="319" spans="7:7" ht="14.25" customHeight="1" x14ac:dyDescent="0.2">
      <c r="G319" s="1"/>
    </row>
    <row r="320" spans="7:7" ht="14.25" customHeight="1" x14ac:dyDescent="0.2">
      <c r="G320" s="1"/>
    </row>
    <row r="321" spans="7:7" ht="14.25" customHeight="1" x14ac:dyDescent="0.2">
      <c r="G321" s="1"/>
    </row>
    <row r="322" spans="7:7" ht="14.25" customHeight="1" x14ac:dyDescent="0.2">
      <c r="G322" s="1"/>
    </row>
    <row r="323" spans="7:7" ht="14.25" customHeight="1" x14ac:dyDescent="0.2">
      <c r="G323" s="1"/>
    </row>
    <row r="324" spans="7:7" ht="14.25" customHeight="1" x14ac:dyDescent="0.2">
      <c r="G324" s="1"/>
    </row>
    <row r="325" spans="7:7" ht="14.25" customHeight="1" x14ac:dyDescent="0.2">
      <c r="G325" s="1"/>
    </row>
    <row r="326" spans="7:7" ht="14.25" customHeight="1" x14ac:dyDescent="0.2">
      <c r="G326" s="1"/>
    </row>
    <row r="327" spans="7:7" ht="14.25" customHeight="1" x14ac:dyDescent="0.2">
      <c r="G327" s="1"/>
    </row>
    <row r="328" spans="7:7" ht="14.25" customHeight="1" x14ac:dyDescent="0.2">
      <c r="G328" s="1"/>
    </row>
    <row r="329" spans="7:7" ht="14.25" customHeight="1" x14ac:dyDescent="0.2">
      <c r="G329" s="1"/>
    </row>
    <row r="330" spans="7:7" ht="14.25" customHeight="1" x14ac:dyDescent="0.2">
      <c r="G330" s="1"/>
    </row>
    <row r="331" spans="7:7" ht="14.25" customHeight="1" x14ac:dyDescent="0.2">
      <c r="G331" s="1"/>
    </row>
    <row r="332" spans="7:7" ht="14.25" customHeight="1" x14ac:dyDescent="0.2">
      <c r="G332" s="1"/>
    </row>
    <row r="333" spans="7:7" ht="14.25" customHeight="1" x14ac:dyDescent="0.2">
      <c r="G333" s="1"/>
    </row>
    <row r="334" spans="7:7" ht="14.25" customHeight="1" x14ac:dyDescent="0.2">
      <c r="G334" s="1"/>
    </row>
    <row r="335" spans="7:7" ht="14.25" customHeight="1" x14ac:dyDescent="0.2">
      <c r="G335" s="1"/>
    </row>
    <row r="336" spans="7:7" ht="14.25" customHeight="1" x14ac:dyDescent="0.2">
      <c r="G336" s="1"/>
    </row>
    <row r="337" spans="7:7" ht="14.25" customHeight="1" x14ac:dyDescent="0.2">
      <c r="G337" s="1"/>
    </row>
    <row r="338" spans="7:7" ht="14.25" customHeight="1" x14ac:dyDescent="0.2">
      <c r="G338" s="1"/>
    </row>
    <row r="339" spans="7:7" ht="14.25" customHeight="1" x14ac:dyDescent="0.2">
      <c r="G339" s="1"/>
    </row>
    <row r="340" spans="7:7" ht="14.25" customHeight="1" x14ac:dyDescent="0.2">
      <c r="G340" s="1"/>
    </row>
    <row r="341" spans="7:7" ht="14.25" customHeight="1" x14ac:dyDescent="0.2">
      <c r="G341" s="1"/>
    </row>
    <row r="342" spans="7:7" ht="14.25" customHeight="1" x14ac:dyDescent="0.2">
      <c r="G342" s="1"/>
    </row>
    <row r="343" spans="7:7" ht="14.25" customHeight="1" x14ac:dyDescent="0.2">
      <c r="G343" s="1"/>
    </row>
    <row r="344" spans="7:7" ht="14.25" customHeight="1" x14ac:dyDescent="0.2">
      <c r="G344" s="1"/>
    </row>
    <row r="345" spans="7:7" ht="14.25" customHeight="1" x14ac:dyDescent="0.2">
      <c r="G345" s="1"/>
    </row>
    <row r="346" spans="7:7" ht="14.25" customHeight="1" x14ac:dyDescent="0.2">
      <c r="G346" s="1"/>
    </row>
    <row r="347" spans="7:7" ht="14.25" customHeight="1" x14ac:dyDescent="0.2">
      <c r="G347" s="1"/>
    </row>
    <row r="348" spans="7:7" ht="14.25" customHeight="1" x14ac:dyDescent="0.2">
      <c r="G348" s="1"/>
    </row>
    <row r="349" spans="7:7" ht="14.25" customHeight="1" x14ac:dyDescent="0.2">
      <c r="G349" s="1"/>
    </row>
    <row r="350" spans="7:7" ht="14.25" customHeight="1" x14ac:dyDescent="0.2">
      <c r="G350" s="1"/>
    </row>
    <row r="351" spans="7:7" ht="14.25" customHeight="1" x14ac:dyDescent="0.2">
      <c r="G351" s="1"/>
    </row>
    <row r="352" spans="7:7" ht="14.25" customHeight="1" x14ac:dyDescent="0.2">
      <c r="G352" s="1"/>
    </row>
    <row r="353" spans="7:7" ht="14.25" customHeight="1" x14ac:dyDescent="0.2">
      <c r="G353" s="1"/>
    </row>
    <row r="354" spans="7:7" ht="14.25" customHeight="1" x14ac:dyDescent="0.2">
      <c r="G354" s="1"/>
    </row>
    <row r="355" spans="7:7" ht="14.25" customHeight="1" x14ac:dyDescent="0.2">
      <c r="G355" s="1"/>
    </row>
    <row r="356" spans="7:7" ht="14.25" customHeight="1" x14ac:dyDescent="0.2">
      <c r="G356" s="1"/>
    </row>
    <row r="357" spans="7:7" ht="14.25" customHeight="1" x14ac:dyDescent="0.2">
      <c r="G357" s="1"/>
    </row>
    <row r="358" spans="7:7" ht="14.25" customHeight="1" x14ac:dyDescent="0.2">
      <c r="G358" s="1"/>
    </row>
    <row r="359" spans="7:7" ht="14.25" customHeight="1" x14ac:dyDescent="0.2">
      <c r="G359" s="1"/>
    </row>
    <row r="360" spans="7:7" ht="14.25" customHeight="1" x14ac:dyDescent="0.2">
      <c r="G360" s="1"/>
    </row>
    <row r="361" spans="7:7" ht="14.25" customHeight="1" x14ac:dyDescent="0.2">
      <c r="G361" s="1"/>
    </row>
    <row r="362" spans="7:7" ht="14.25" customHeight="1" x14ac:dyDescent="0.2">
      <c r="G362" s="1"/>
    </row>
    <row r="363" spans="7:7" ht="14.25" customHeight="1" x14ac:dyDescent="0.2">
      <c r="G363" s="1"/>
    </row>
    <row r="364" spans="7:7" ht="14.25" customHeight="1" x14ac:dyDescent="0.2">
      <c r="G364" s="1"/>
    </row>
    <row r="365" spans="7:7" ht="14.25" customHeight="1" x14ac:dyDescent="0.2">
      <c r="G365" s="1"/>
    </row>
    <row r="366" spans="7:7" ht="14.25" customHeight="1" x14ac:dyDescent="0.2">
      <c r="G366" s="1"/>
    </row>
    <row r="367" spans="7:7" ht="14.25" customHeight="1" x14ac:dyDescent="0.2">
      <c r="G367" s="1"/>
    </row>
    <row r="368" spans="7:7" ht="14.25" customHeight="1" x14ac:dyDescent="0.2">
      <c r="G368" s="1"/>
    </row>
    <row r="369" spans="7:7" ht="14.25" customHeight="1" x14ac:dyDescent="0.2">
      <c r="G369" s="1"/>
    </row>
    <row r="370" spans="7:7" ht="14.25" customHeight="1" x14ac:dyDescent="0.2">
      <c r="G370" s="1"/>
    </row>
    <row r="371" spans="7:7" ht="14.25" customHeight="1" x14ac:dyDescent="0.2">
      <c r="G371" s="1"/>
    </row>
    <row r="372" spans="7:7" ht="14.25" customHeight="1" x14ac:dyDescent="0.2">
      <c r="G372" s="1"/>
    </row>
    <row r="373" spans="7:7" ht="14.25" customHeight="1" x14ac:dyDescent="0.2">
      <c r="G373" s="1"/>
    </row>
    <row r="374" spans="7:7" ht="14.25" customHeight="1" x14ac:dyDescent="0.2">
      <c r="G374" s="1"/>
    </row>
    <row r="375" spans="7:7" ht="14.25" customHeight="1" x14ac:dyDescent="0.2">
      <c r="G375" s="1"/>
    </row>
    <row r="376" spans="7:7" ht="14.25" customHeight="1" x14ac:dyDescent="0.2">
      <c r="G376" s="1"/>
    </row>
    <row r="377" spans="7:7" ht="14.25" customHeight="1" x14ac:dyDescent="0.2">
      <c r="G377" s="1"/>
    </row>
    <row r="378" spans="7:7" ht="14.25" customHeight="1" x14ac:dyDescent="0.2">
      <c r="G378" s="1"/>
    </row>
    <row r="379" spans="7:7" ht="14.25" customHeight="1" x14ac:dyDescent="0.2">
      <c r="G379" s="1"/>
    </row>
    <row r="380" spans="7:7" ht="14.25" customHeight="1" x14ac:dyDescent="0.2">
      <c r="G380" s="1"/>
    </row>
    <row r="381" spans="7:7" ht="14.25" customHeight="1" x14ac:dyDescent="0.2">
      <c r="G381" s="1"/>
    </row>
    <row r="382" spans="7:7" ht="14.25" customHeight="1" x14ac:dyDescent="0.2">
      <c r="G382" s="1"/>
    </row>
    <row r="383" spans="7:7" ht="14.25" customHeight="1" x14ac:dyDescent="0.2">
      <c r="G383" s="1"/>
    </row>
    <row r="384" spans="7:7" ht="14.25" customHeight="1" x14ac:dyDescent="0.2">
      <c r="G384" s="1"/>
    </row>
    <row r="385" spans="7:7" ht="14.25" customHeight="1" x14ac:dyDescent="0.2">
      <c r="G385" s="1"/>
    </row>
    <row r="386" spans="7:7" ht="14.25" customHeight="1" x14ac:dyDescent="0.2">
      <c r="G386" s="1"/>
    </row>
    <row r="387" spans="7:7" ht="14.25" customHeight="1" x14ac:dyDescent="0.2">
      <c r="G387" s="1"/>
    </row>
    <row r="388" spans="7:7" ht="14.25" customHeight="1" x14ac:dyDescent="0.2">
      <c r="G388" s="1"/>
    </row>
    <row r="389" spans="7:7" ht="14.25" customHeight="1" x14ac:dyDescent="0.2">
      <c r="G389" s="1"/>
    </row>
    <row r="390" spans="7:7" ht="14.25" customHeight="1" x14ac:dyDescent="0.2">
      <c r="G390" s="1"/>
    </row>
    <row r="391" spans="7:7" ht="14.25" customHeight="1" x14ac:dyDescent="0.2">
      <c r="G391" s="1"/>
    </row>
    <row r="392" spans="7:7" ht="14.25" customHeight="1" x14ac:dyDescent="0.2">
      <c r="G392" s="1"/>
    </row>
    <row r="393" spans="7:7" ht="14.25" customHeight="1" x14ac:dyDescent="0.2">
      <c r="G393" s="1"/>
    </row>
    <row r="394" spans="7:7" ht="14.25" customHeight="1" x14ac:dyDescent="0.2">
      <c r="G394" s="1"/>
    </row>
    <row r="395" spans="7:7" ht="14.25" customHeight="1" x14ac:dyDescent="0.2">
      <c r="G395" s="1"/>
    </row>
    <row r="396" spans="7:7" ht="14.25" customHeight="1" x14ac:dyDescent="0.2">
      <c r="G396" s="1"/>
    </row>
    <row r="397" spans="7:7" ht="14.25" customHeight="1" x14ac:dyDescent="0.2">
      <c r="G397" s="1"/>
    </row>
    <row r="398" spans="7:7" ht="14.25" customHeight="1" x14ac:dyDescent="0.2">
      <c r="G398" s="1"/>
    </row>
    <row r="399" spans="7:7" ht="14.25" customHeight="1" x14ac:dyDescent="0.2">
      <c r="G399" s="1"/>
    </row>
    <row r="400" spans="7:7" ht="14.25" customHeight="1" x14ac:dyDescent="0.2">
      <c r="G400" s="1"/>
    </row>
    <row r="401" spans="7:7" ht="14.25" customHeight="1" x14ac:dyDescent="0.2">
      <c r="G401" s="1"/>
    </row>
    <row r="402" spans="7:7" ht="14.25" customHeight="1" x14ac:dyDescent="0.2">
      <c r="G402" s="1"/>
    </row>
    <row r="403" spans="7:7" ht="14.25" customHeight="1" x14ac:dyDescent="0.2">
      <c r="G403" s="1"/>
    </row>
    <row r="404" spans="7:7" ht="14.25" customHeight="1" x14ac:dyDescent="0.2">
      <c r="G404" s="1"/>
    </row>
    <row r="405" spans="7:7" ht="14.25" customHeight="1" x14ac:dyDescent="0.2">
      <c r="G405" s="1"/>
    </row>
    <row r="406" spans="7:7" ht="14.25" customHeight="1" x14ac:dyDescent="0.2">
      <c r="G406" s="1"/>
    </row>
    <row r="407" spans="7:7" ht="14.25" customHeight="1" x14ac:dyDescent="0.2">
      <c r="G407" s="1"/>
    </row>
    <row r="408" spans="7:7" ht="14.25" customHeight="1" x14ac:dyDescent="0.2">
      <c r="G408" s="1"/>
    </row>
    <row r="409" spans="7:7" ht="14.25" customHeight="1" x14ac:dyDescent="0.2">
      <c r="G409" s="1"/>
    </row>
    <row r="410" spans="7:7" ht="14.25" customHeight="1" x14ac:dyDescent="0.2">
      <c r="G410" s="1"/>
    </row>
    <row r="411" spans="7:7" ht="14.25" customHeight="1" x14ac:dyDescent="0.2">
      <c r="G411" s="1"/>
    </row>
    <row r="412" spans="7:7" ht="14.25" customHeight="1" x14ac:dyDescent="0.2">
      <c r="G412" s="1"/>
    </row>
    <row r="413" spans="7:7" ht="14.25" customHeight="1" x14ac:dyDescent="0.2">
      <c r="G413" s="1"/>
    </row>
    <row r="414" spans="7:7" ht="14.25" customHeight="1" x14ac:dyDescent="0.2">
      <c r="G414" s="1"/>
    </row>
    <row r="415" spans="7:7" ht="14.25" customHeight="1" x14ac:dyDescent="0.2">
      <c r="G415" s="1"/>
    </row>
    <row r="416" spans="7:7" ht="14.25" customHeight="1" x14ac:dyDescent="0.2">
      <c r="G416" s="1"/>
    </row>
    <row r="417" spans="7:7" ht="14.25" customHeight="1" x14ac:dyDescent="0.2">
      <c r="G417" s="1"/>
    </row>
    <row r="418" spans="7:7" ht="14.25" customHeight="1" x14ac:dyDescent="0.2">
      <c r="G418" s="1"/>
    </row>
    <row r="419" spans="7:7" ht="14.25" customHeight="1" x14ac:dyDescent="0.2">
      <c r="G419" s="1"/>
    </row>
    <row r="420" spans="7:7" ht="14.25" customHeight="1" x14ac:dyDescent="0.2">
      <c r="G420" s="1"/>
    </row>
    <row r="421" spans="7:7" ht="14.25" customHeight="1" x14ac:dyDescent="0.2">
      <c r="G421" s="1"/>
    </row>
    <row r="422" spans="7:7" ht="14.25" customHeight="1" x14ac:dyDescent="0.2">
      <c r="G422" s="1"/>
    </row>
    <row r="423" spans="7:7" ht="14.25" customHeight="1" x14ac:dyDescent="0.2">
      <c r="G423" s="1"/>
    </row>
    <row r="424" spans="7:7" ht="14.25" customHeight="1" x14ac:dyDescent="0.2">
      <c r="G424" s="1"/>
    </row>
    <row r="425" spans="7:7" ht="14.25" customHeight="1" x14ac:dyDescent="0.2">
      <c r="G425" s="1"/>
    </row>
    <row r="426" spans="7:7" ht="14.25" customHeight="1" x14ac:dyDescent="0.2">
      <c r="G426" s="1"/>
    </row>
    <row r="427" spans="7:7" ht="14.25" customHeight="1" x14ac:dyDescent="0.2">
      <c r="G427" s="1"/>
    </row>
    <row r="428" spans="7:7" ht="14.25" customHeight="1" x14ac:dyDescent="0.2">
      <c r="G428" s="1"/>
    </row>
    <row r="429" spans="7:7" ht="14.25" customHeight="1" x14ac:dyDescent="0.2">
      <c r="G429" s="1"/>
    </row>
    <row r="430" spans="7:7" ht="14.25" customHeight="1" x14ac:dyDescent="0.2">
      <c r="G430" s="1"/>
    </row>
    <row r="431" spans="7:7" ht="14.25" customHeight="1" x14ac:dyDescent="0.2">
      <c r="G431" s="1"/>
    </row>
    <row r="432" spans="7:7" ht="14.25" customHeight="1" x14ac:dyDescent="0.2">
      <c r="G432" s="1"/>
    </row>
    <row r="433" spans="7:7" ht="14.25" customHeight="1" x14ac:dyDescent="0.2">
      <c r="G433" s="1"/>
    </row>
    <row r="434" spans="7:7" ht="14.25" customHeight="1" x14ac:dyDescent="0.2">
      <c r="G434" s="1"/>
    </row>
    <row r="435" spans="7:7" ht="14.25" customHeight="1" x14ac:dyDescent="0.2">
      <c r="G435" s="1"/>
    </row>
    <row r="436" spans="7:7" ht="14.25" customHeight="1" x14ac:dyDescent="0.2">
      <c r="G436" s="1"/>
    </row>
    <row r="437" spans="7:7" ht="14.25" customHeight="1" x14ac:dyDescent="0.2">
      <c r="G437" s="1"/>
    </row>
    <row r="438" spans="7:7" ht="14.25" customHeight="1" x14ac:dyDescent="0.2">
      <c r="G438" s="1"/>
    </row>
    <row r="439" spans="7:7" ht="14.25" customHeight="1" x14ac:dyDescent="0.2">
      <c r="G439" s="1"/>
    </row>
    <row r="440" spans="7:7" ht="14.25" customHeight="1" x14ac:dyDescent="0.2">
      <c r="G440" s="1"/>
    </row>
    <row r="441" spans="7:7" ht="14.25" customHeight="1" x14ac:dyDescent="0.2">
      <c r="G441" s="1"/>
    </row>
    <row r="442" spans="7:7" ht="14.25" customHeight="1" x14ac:dyDescent="0.2">
      <c r="G442" s="1"/>
    </row>
    <row r="443" spans="7:7" ht="14.25" customHeight="1" x14ac:dyDescent="0.2">
      <c r="G443" s="1"/>
    </row>
    <row r="444" spans="7:7" ht="14.25" customHeight="1" x14ac:dyDescent="0.2">
      <c r="G444" s="1"/>
    </row>
    <row r="445" spans="7:7" ht="14.25" customHeight="1" x14ac:dyDescent="0.2">
      <c r="G445" s="1"/>
    </row>
    <row r="446" spans="7:7" ht="14.25" customHeight="1" x14ac:dyDescent="0.2">
      <c r="G446" s="1"/>
    </row>
    <row r="447" spans="7:7" ht="14.25" customHeight="1" x14ac:dyDescent="0.2">
      <c r="G447" s="1"/>
    </row>
    <row r="448" spans="7:7" ht="14.25" customHeight="1" x14ac:dyDescent="0.2">
      <c r="G448" s="1"/>
    </row>
    <row r="449" spans="7:7" ht="14.25" customHeight="1" x14ac:dyDescent="0.2">
      <c r="G449" s="1"/>
    </row>
    <row r="450" spans="7:7" ht="14.25" customHeight="1" x14ac:dyDescent="0.2">
      <c r="G450" s="1"/>
    </row>
    <row r="451" spans="7:7" ht="14.25" customHeight="1" x14ac:dyDescent="0.2">
      <c r="G451" s="1"/>
    </row>
    <row r="452" spans="7:7" ht="14.25" customHeight="1" x14ac:dyDescent="0.2">
      <c r="G452" s="1"/>
    </row>
    <row r="453" spans="7:7" ht="14.25" customHeight="1" x14ac:dyDescent="0.2">
      <c r="G453" s="1"/>
    </row>
    <row r="454" spans="7:7" ht="14.25" customHeight="1" x14ac:dyDescent="0.2">
      <c r="G454" s="1"/>
    </row>
    <row r="455" spans="7:7" ht="14.25" customHeight="1" x14ac:dyDescent="0.2">
      <c r="G455" s="1"/>
    </row>
    <row r="456" spans="7:7" ht="14.25" customHeight="1" x14ac:dyDescent="0.2">
      <c r="G456" s="1"/>
    </row>
    <row r="457" spans="7:7" ht="14.25" customHeight="1" x14ac:dyDescent="0.2">
      <c r="G457" s="1"/>
    </row>
    <row r="458" spans="7:7" ht="14.25" customHeight="1" x14ac:dyDescent="0.2">
      <c r="G458" s="1"/>
    </row>
    <row r="459" spans="7:7" ht="14.25" customHeight="1" x14ac:dyDescent="0.2">
      <c r="G459" s="1"/>
    </row>
    <row r="460" spans="7:7" ht="14.25" customHeight="1" x14ac:dyDescent="0.2">
      <c r="G460" s="1"/>
    </row>
    <row r="461" spans="7:7" ht="14.25" customHeight="1" x14ac:dyDescent="0.2">
      <c r="G461" s="1"/>
    </row>
    <row r="462" spans="7:7" ht="14.25" customHeight="1" x14ac:dyDescent="0.2">
      <c r="G462" s="1"/>
    </row>
    <row r="463" spans="7:7" ht="14.25" customHeight="1" x14ac:dyDescent="0.2">
      <c r="G463" s="1"/>
    </row>
    <row r="464" spans="7:7" ht="14.25" customHeight="1" x14ac:dyDescent="0.2">
      <c r="G464" s="1"/>
    </row>
    <row r="465" spans="7:7" ht="14.25" customHeight="1" x14ac:dyDescent="0.2">
      <c r="G465" s="1"/>
    </row>
    <row r="466" spans="7:7" ht="14.25" customHeight="1" x14ac:dyDescent="0.2">
      <c r="G466" s="1"/>
    </row>
    <row r="467" spans="7:7" ht="14.25" customHeight="1" x14ac:dyDescent="0.2">
      <c r="G467" s="1"/>
    </row>
    <row r="468" spans="7:7" ht="14.25" customHeight="1" x14ac:dyDescent="0.2">
      <c r="G468" s="1"/>
    </row>
    <row r="469" spans="7:7" ht="14.25" customHeight="1" x14ac:dyDescent="0.2">
      <c r="G469" s="1"/>
    </row>
    <row r="470" spans="7:7" ht="14.25" customHeight="1" x14ac:dyDescent="0.2">
      <c r="G470" s="1"/>
    </row>
    <row r="471" spans="7:7" ht="14.25" customHeight="1" x14ac:dyDescent="0.2">
      <c r="G471" s="1"/>
    </row>
    <row r="472" spans="7:7" ht="14.25" customHeight="1" x14ac:dyDescent="0.2">
      <c r="G472" s="1"/>
    </row>
    <row r="473" spans="7:7" ht="14.25" customHeight="1" x14ac:dyDescent="0.2">
      <c r="G473" s="1"/>
    </row>
    <row r="474" spans="7:7" ht="14.25" customHeight="1" x14ac:dyDescent="0.2">
      <c r="G474" s="1"/>
    </row>
    <row r="475" spans="7:7" ht="14.25" customHeight="1" x14ac:dyDescent="0.2">
      <c r="G475" s="1"/>
    </row>
    <row r="476" spans="7:7" ht="14.25" customHeight="1" x14ac:dyDescent="0.2">
      <c r="G476" s="1"/>
    </row>
    <row r="477" spans="7:7" ht="14.25" customHeight="1" x14ac:dyDescent="0.2">
      <c r="G477" s="1"/>
    </row>
    <row r="478" spans="7:7" ht="14.25" customHeight="1" x14ac:dyDescent="0.2">
      <c r="G478" s="1"/>
    </row>
    <row r="479" spans="7:7" ht="14.25" customHeight="1" x14ac:dyDescent="0.2">
      <c r="G479" s="1"/>
    </row>
    <row r="480" spans="7:7" ht="14.25" customHeight="1" x14ac:dyDescent="0.2">
      <c r="G480" s="1"/>
    </row>
    <row r="481" spans="7:7" ht="14.25" customHeight="1" x14ac:dyDescent="0.2">
      <c r="G481" s="1"/>
    </row>
    <row r="482" spans="7:7" ht="14.25" customHeight="1" x14ac:dyDescent="0.2">
      <c r="G482" s="1"/>
    </row>
    <row r="483" spans="7:7" ht="14.25" customHeight="1" x14ac:dyDescent="0.2">
      <c r="G483" s="1"/>
    </row>
    <row r="484" spans="7:7" ht="14.25" customHeight="1" x14ac:dyDescent="0.2">
      <c r="G484" s="1"/>
    </row>
    <row r="485" spans="7:7" ht="14.25" customHeight="1" x14ac:dyDescent="0.2">
      <c r="G485" s="1"/>
    </row>
    <row r="486" spans="7:7" ht="14.25" customHeight="1" x14ac:dyDescent="0.2">
      <c r="G486" s="1"/>
    </row>
    <row r="487" spans="7:7" ht="14.25" customHeight="1" x14ac:dyDescent="0.2">
      <c r="G487" s="1"/>
    </row>
    <row r="488" spans="7:7" ht="14.25" customHeight="1" x14ac:dyDescent="0.2">
      <c r="G488" s="1"/>
    </row>
    <row r="489" spans="7:7" ht="14.25" customHeight="1" x14ac:dyDescent="0.2">
      <c r="G489" s="1"/>
    </row>
    <row r="490" spans="7:7" ht="14.25" customHeight="1" x14ac:dyDescent="0.2">
      <c r="G490" s="1"/>
    </row>
    <row r="491" spans="7:7" ht="14.25" customHeight="1" x14ac:dyDescent="0.2">
      <c r="G491" s="1"/>
    </row>
    <row r="492" spans="7:7" ht="14.25" customHeight="1" x14ac:dyDescent="0.2">
      <c r="G492" s="1"/>
    </row>
    <row r="493" spans="7:7" ht="14.25" customHeight="1" x14ac:dyDescent="0.2">
      <c r="G493" s="1"/>
    </row>
    <row r="494" spans="7:7" ht="14.25" customHeight="1" x14ac:dyDescent="0.2">
      <c r="G494" s="1"/>
    </row>
  </sheetData>
  <sortState xmlns:xlrd2="http://schemas.microsoft.com/office/spreadsheetml/2017/richdata2" ref="B7:G13">
    <sortCondition ref="B7:B13"/>
  </sortState>
  <mergeCells count="16">
    <mergeCell ref="A1:C1"/>
    <mergeCell ref="B40:J40"/>
    <mergeCell ref="C39:J39"/>
    <mergeCell ref="D2:J11"/>
    <mergeCell ref="A12:J12"/>
    <mergeCell ref="A2:B2"/>
    <mergeCell ref="A3:B3"/>
    <mergeCell ref="A4:B4"/>
    <mergeCell ref="A5:B5"/>
    <mergeCell ref="A6:B6"/>
    <mergeCell ref="A7:B7"/>
    <mergeCell ref="A8:B8"/>
    <mergeCell ref="A9:B9"/>
    <mergeCell ref="A10:B10"/>
    <mergeCell ref="A11:B11"/>
    <mergeCell ref="A14:A26"/>
  </mergeCells>
  <phoneticPr fontId="0" type="noConversion"/>
  <conditionalFormatting sqref="J38">
    <cfRule type="cellIs" dxfId="3" priority="1" operator="greaterThan">
      <formula>0</formula>
    </cfRule>
    <cfRule type="cellIs" dxfId="2" priority="2" operator="lessThan">
      <formula>0</formula>
    </cfRule>
  </conditionalFormatting>
  <pageMargins left="0.5" right="0.5" top="0.25" bottom="0.25" header="0.3" footer="0.3"/>
  <pageSetup fitToWidth="0" orientation="portrait" cellComments="atEn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9"/>
  <sheetViews>
    <sheetView zoomScaleNormal="100" workbookViewId="0">
      <selection activeCell="F28" sqref="F28"/>
    </sheetView>
  </sheetViews>
  <sheetFormatPr defaultColWidth="9.140625" defaultRowHeight="13.5" customHeight="1" x14ac:dyDescent="0.2"/>
  <cols>
    <col min="1" max="1" width="5.28515625" style="1" customWidth="1"/>
    <col min="2" max="2" width="34.140625" style="1" customWidth="1"/>
    <col min="3" max="3" width="15" style="1" customWidth="1"/>
    <col min="4" max="4" width="22.140625" style="1" customWidth="1"/>
    <col min="5" max="5" width="17.42578125" style="1" customWidth="1"/>
    <col min="6" max="6" width="19.28515625" style="1" customWidth="1"/>
    <col min="7" max="7" width="12.28515625" style="1" customWidth="1"/>
    <col min="8" max="8" width="14.42578125" style="1" bestFit="1" customWidth="1"/>
    <col min="9" max="9" width="11.42578125" style="1" bestFit="1" customWidth="1"/>
    <col min="10" max="10" width="13.5703125" style="1" customWidth="1"/>
    <col min="11" max="11" width="11" style="1" customWidth="1"/>
    <col min="12" max="16384" width="9.140625" style="1"/>
  </cols>
  <sheetData>
    <row r="1" spans="1:10" ht="21.75" thickBot="1" x14ac:dyDescent="0.4">
      <c r="A1" s="335" t="s">
        <v>79</v>
      </c>
      <c r="B1" s="335"/>
      <c r="C1" s="335"/>
      <c r="D1" s="335"/>
      <c r="E1" s="335"/>
      <c r="F1" s="335"/>
      <c r="G1" s="5" t="s">
        <v>164</v>
      </c>
      <c r="I1" s="1">
        <f>'Service Model-Projections'!I9</f>
        <v>10</v>
      </c>
    </row>
    <row r="2" spans="1:10" s="2" customFormat="1" ht="13.5" customHeight="1" x14ac:dyDescent="0.2">
      <c r="A2" s="346" t="s">
        <v>58</v>
      </c>
      <c r="B2" s="347"/>
      <c r="C2" s="350" t="s">
        <v>80</v>
      </c>
      <c r="D2" s="350" t="s">
        <v>81</v>
      </c>
      <c r="E2" s="350" t="s">
        <v>82</v>
      </c>
      <c r="F2" s="348" t="s">
        <v>67</v>
      </c>
      <c r="G2" s="34" t="s">
        <v>83</v>
      </c>
      <c r="H2" s="34" t="s">
        <v>84</v>
      </c>
      <c r="I2" s="34" t="s">
        <v>85</v>
      </c>
      <c r="J2" s="34" t="s">
        <v>86</v>
      </c>
    </row>
    <row r="3" spans="1:10" s="2" customFormat="1" ht="13.5" customHeight="1" x14ac:dyDescent="0.2">
      <c r="A3" s="346"/>
      <c r="B3" s="347"/>
      <c r="C3" s="351"/>
      <c r="D3" s="351"/>
      <c r="E3" s="351"/>
      <c r="F3" s="349"/>
      <c r="G3" s="30">
        <f>SUM('Service Model-Projections'!I64:J64)</f>
        <v>0</v>
      </c>
      <c r="H3" s="30">
        <f>'Service Unit Model '!H27</f>
        <v>0</v>
      </c>
      <c r="I3" s="30">
        <f>SUM('Service Unit Model '!K20:K21)</f>
        <v>0</v>
      </c>
      <c r="J3" s="31">
        <f>'Service Unit Model '!L27</f>
        <v>0</v>
      </c>
    </row>
    <row r="4" spans="1:10" s="2" customFormat="1" ht="31.5" customHeight="1" x14ac:dyDescent="0.2">
      <c r="A4" s="346"/>
      <c r="B4" s="347"/>
      <c r="C4" s="351"/>
      <c r="D4" s="351"/>
      <c r="E4" s="351"/>
      <c r="F4" s="349"/>
      <c r="G4" s="7"/>
    </row>
    <row r="5" spans="1:10" s="3" customFormat="1" ht="13.5" customHeight="1" x14ac:dyDescent="0.2">
      <c r="A5" s="345" t="s">
        <v>68</v>
      </c>
      <c r="B5" s="82" t="str">
        <f>'Service Unit Model '!B14</f>
        <v>Assessment</v>
      </c>
      <c r="C5" s="73">
        <f>'Service Unit Model '!G14</f>
        <v>0</v>
      </c>
      <c r="D5" s="73">
        <f>'Service Unit Model '!H14</f>
        <v>0</v>
      </c>
      <c r="E5" s="73">
        <f>C5/'Service Unit Model '!$C$11</f>
        <v>0</v>
      </c>
      <c r="F5" s="76">
        <f>D5/'Service Unit Model '!$C$11</f>
        <v>0</v>
      </c>
      <c r="G5" s="18"/>
    </row>
    <row r="6" spans="1:10" s="3" customFormat="1" ht="13.5" customHeight="1" x14ac:dyDescent="0.2">
      <c r="A6" s="345"/>
      <c r="B6" s="82" t="str">
        <f>'Service Unit Model '!B15</f>
        <v>Discharge Service</v>
      </c>
      <c r="C6" s="73">
        <f>'Service Unit Model '!G15</f>
        <v>0</v>
      </c>
      <c r="D6" s="73">
        <f>'Service Unit Model '!H15</f>
        <v>0</v>
      </c>
      <c r="E6" s="73">
        <f>C6/'Service Unit Model '!$C$11</f>
        <v>0</v>
      </c>
      <c r="F6" s="76">
        <f>D6/'Service Unit Model '!$C$11</f>
        <v>0</v>
      </c>
      <c r="G6" s="18"/>
    </row>
    <row r="7" spans="1:10" ht="13.5" customHeight="1" x14ac:dyDescent="0.2">
      <c r="A7" s="345"/>
      <c r="B7" s="85" t="str">
        <f>'Service Unit Model '!B16</f>
        <v>Family Therapy</v>
      </c>
      <c r="C7" s="73">
        <f>'Service Unit Model '!G16</f>
        <v>0</v>
      </c>
      <c r="D7" s="73">
        <f>'Service Unit Model '!H16</f>
        <v>0</v>
      </c>
      <c r="E7" s="73">
        <f>C7/'Service Unit Model '!$C$11</f>
        <v>0</v>
      </c>
      <c r="F7" s="76">
        <f>D7/'Service Unit Model '!$C$11</f>
        <v>0</v>
      </c>
      <c r="G7" s="18"/>
    </row>
    <row r="8" spans="1:10" ht="13.5" customHeight="1" x14ac:dyDescent="0.2">
      <c r="A8" s="345"/>
      <c r="B8" s="85" t="str">
        <f>'Service Unit Model '!B17</f>
        <v>Peer Support</v>
      </c>
      <c r="C8" s="73">
        <f>'Service Unit Model '!G17</f>
        <v>0</v>
      </c>
      <c r="D8" s="73">
        <f>'Service Unit Model '!H17</f>
        <v>0</v>
      </c>
      <c r="E8" s="73">
        <f>C8/'Service Unit Model '!$C$11</f>
        <v>0</v>
      </c>
      <c r="F8" s="76">
        <f>D8/'Service Unit Model '!$C$11</f>
        <v>0</v>
      </c>
      <c r="G8" s="18"/>
    </row>
    <row r="9" spans="1:10" ht="13.5" customHeight="1" x14ac:dyDescent="0.2">
      <c r="A9" s="345"/>
      <c r="B9" s="82" t="str">
        <f>'Service Unit Model '!B18</f>
        <v>Individual Counseling</v>
      </c>
      <c r="C9" s="73">
        <f>'Service Unit Model '!G18</f>
        <v>0</v>
      </c>
      <c r="D9" s="73">
        <f>'Service Unit Model '!H18</f>
        <v>0</v>
      </c>
      <c r="E9" s="73">
        <f>C9/'Service Unit Model '!$C$11</f>
        <v>0</v>
      </c>
      <c r="F9" s="76">
        <f>D9/'Service Unit Model '!$C$11</f>
        <v>0</v>
      </c>
      <c r="G9" s="18"/>
    </row>
    <row r="10" spans="1:10" ht="13.5" customHeight="1" x14ac:dyDescent="0.2">
      <c r="A10" s="345"/>
      <c r="B10" s="192" t="str">
        <f>'Service Unit Model '!B19</f>
        <v>SUD Crisis Intervention</v>
      </c>
      <c r="C10" s="73">
        <f>'Service Unit Model '!G19</f>
        <v>0</v>
      </c>
      <c r="D10" s="73">
        <f>'Service Unit Model '!H19</f>
        <v>0</v>
      </c>
      <c r="E10" s="73">
        <f>C10/'Service Unit Model '!$C$11</f>
        <v>0</v>
      </c>
      <c r="F10" s="76">
        <f>D10/'Service Unit Model '!$C$11</f>
        <v>0</v>
      </c>
      <c r="G10" s="18"/>
    </row>
    <row r="11" spans="1:10" ht="13.5" customHeight="1" x14ac:dyDescent="0.2">
      <c r="A11" s="345"/>
      <c r="B11" s="245" t="str">
        <f>'Service Unit Model '!B20</f>
        <v>Group Counseling (90 Minute)</v>
      </c>
      <c r="C11" s="73">
        <f>('Service Unit Model '!G20)/'Service Model-Projections'!I9</f>
        <v>0</v>
      </c>
      <c r="D11" s="73">
        <f>(E11*'Service Unit Model '!C11)*'Service Unit Model '!C7</f>
        <v>0</v>
      </c>
      <c r="E11" s="73">
        <f>C11/'Service Unit Model '!$C$11</f>
        <v>0</v>
      </c>
      <c r="F11" s="76">
        <f>(D11/'Service Unit Model '!$C$11)</f>
        <v>0</v>
      </c>
      <c r="G11" s="18"/>
    </row>
    <row r="12" spans="1:10" ht="13.5" customHeight="1" x14ac:dyDescent="0.2">
      <c r="A12" s="345"/>
      <c r="B12" s="246" t="str">
        <f>'Service Unit Model '!B21</f>
        <v>Group Counseling (90 Minute)</v>
      </c>
      <c r="C12" s="73">
        <f>('Service Unit Model '!G21)/'Service Model-Projections'!J9</f>
        <v>0</v>
      </c>
      <c r="D12" s="73">
        <f>'Service Unit Model '!H21</f>
        <v>0</v>
      </c>
      <c r="E12" s="73">
        <f>C12/'Service Unit Model '!$C$11</f>
        <v>0</v>
      </c>
      <c r="F12" s="76">
        <f>E12</f>
        <v>0</v>
      </c>
      <c r="G12" s="18"/>
    </row>
    <row r="13" spans="1:10" ht="13.5" customHeight="1" x14ac:dyDescent="0.2">
      <c r="A13" s="345"/>
      <c r="B13" s="82" t="str">
        <f>'Service Unit Model '!B22</f>
        <v>Treatment Planning</v>
      </c>
      <c r="C13" s="73">
        <f>'Service Unit Model '!G22</f>
        <v>0</v>
      </c>
      <c r="D13" s="73">
        <f>'Service Unit Model '!H22</f>
        <v>0</v>
      </c>
      <c r="E13" s="73">
        <f>C13/'Service Unit Model '!$C$11</f>
        <v>0</v>
      </c>
      <c r="F13" s="76">
        <f>D13/'Service Unit Model '!$C$11</f>
        <v>0</v>
      </c>
      <c r="G13" s="18"/>
    </row>
    <row r="14" spans="1:10" s="5" customFormat="1" ht="13.5" customHeight="1" x14ac:dyDescent="0.2">
      <c r="A14" s="345"/>
      <c r="B14" s="82" t="str">
        <f>'Service Unit Model '!B23</f>
        <v>Supplemental Services (Collateral)</v>
      </c>
      <c r="C14" s="73">
        <f>'Service Unit Model '!G23</f>
        <v>0</v>
      </c>
      <c r="D14" s="73">
        <f>'Service Unit Model '!H23</f>
        <v>0</v>
      </c>
      <c r="E14" s="73">
        <f>C14/'Service Unit Model '!$C$11</f>
        <v>0</v>
      </c>
      <c r="F14" s="76">
        <f>D14/'Service Unit Model '!$C$11</f>
        <v>0</v>
      </c>
      <c r="G14" s="91"/>
    </row>
    <row r="15" spans="1:10" s="5" customFormat="1" ht="13.5" customHeight="1" x14ac:dyDescent="0.2">
      <c r="A15" s="345"/>
      <c r="B15" s="82" t="str">
        <f>'Service Unit Model '!B24</f>
        <v>Medication Services (MAT)</v>
      </c>
      <c r="C15" s="73">
        <f>'Service Unit Model '!G24</f>
        <v>0</v>
      </c>
      <c r="D15" s="73">
        <f>'Service Unit Model '!H24</f>
        <v>0</v>
      </c>
      <c r="E15" s="73">
        <f>C15/'Service Unit Model '!$C$11</f>
        <v>0</v>
      </c>
      <c r="F15" s="76">
        <f>D15/'Service Unit Model '!$C$11</f>
        <v>0</v>
      </c>
      <c r="G15" s="91"/>
    </row>
    <row r="16" spans="1:10" s="5" customFormat="1" ht="13.5" customHeight="1" x14ac:dyDescent="0.2">
      <c r="A16" s="345"/>
      <c r="B16" s="82" t="str">
        <f>'Service Unit Model '!B25</f>
        <v>Recovery Services</v>
      </c>
      <c r="C16" s="73">
        <f>'Service Unit Model '!G25</f>
        <v>0</v>
      </c>
      <c r="D16" s="73">
        <f>'Service Unit Model '!H25</f>
        <v>0</v>
      </c>
      <c r="E16" s="73">
        <f>C16/'Service Unit Model '!$C$11</f>
        <v>0</v>
      </c>
      <c r="F16" s="76">
        <f>D16/'Service Unit Model '!$C$11</f>
        <v>0</v>
      </c>
      <c r="G16" s="91"/>
    </row>
    <row r="17" spans="1:11" s="5" customFormat="1" ht="13.5" customHeight="1" x14ac:dyDescent="0.2">
      <c r="A17" s="345"/>
      <c r="B17" s="82" t="str">
        <f>'Service Unit Model '!B26</f>
        <v>Care Coordination</v>
      </c>
      <c r="C17" s="73">
        <f>'Service Unit Model '!G26</f>
        <v>0</v>
      </c>
      <c r="D17" s="73">
        <f>'Service Unit Model '!H26</f>
        <v>0</v>
      </c>
      <c r="E17" s="73">
        <f>C17/'Service Unit Model '!$C$11</f>
        <v>0</v>
      </c>
      <c r="F17" s="76">
        <f>D17/'Service Unit Model '!$C$11</f>
        <v>0</v>
      </c>
      <c r="G17" s="91"/>
    </row>
    <row r="18" spans="1:11" ht="13.5" customHeight="1" thickBot="1" x14ac:dyDescent="0.25">
      <c r="B18" s="74" t="s">
        <v>8</v>
      </c>
      <c r="C18" s="75">
        <f>SUM(C5:C17)</f>
        <v>0</v>
      </c>
      <c r="D18" s="75">
        <f>SUM(D5:D17)</f>
        <v>0</v>
      </c>
      <c r="E18" s="75">
        <f>SUM(E5:E17)</f>
        <v>0</v>
      </c>
      <c r="F18" s="77">
        <f>SUM(F5:F17)</f>
        <v>0</v>
      </c>
      <c r="G18" s="18"/>
    </row>
    <row r="19" spans="1:11" ht="14.25" customHeight="1" thickBot="1" x14ac:dyDescent="0.25">
      <c r="C19" s="4"/>
      <c r="D19" s="4"/>
      <c r="E19" s="4"/>
      <c r="F19" s="4"/>
      <c r="G19" s="4"/>
    </row>
    <row r="20" spans="1:11" ht="39" customHeight="1" thickTop="1" x14ac:dyDescent="0.3">
      <c r="B20" s="16" t="s">
        <v>87</v>
      </c>
      <c r="C20" s="12" t="s">
        <v>88</v>
      </c>
      <c r="D20" s="12" t="s">
        <v>89</v>
      </c>
      <c r="E20" s="127" t="s">
        <v>90</v>
      </c>
      <c r="F20" s="13" t="s">
        <v>91</v>
      </c>
      <c r="G20" s="4"/>
      <c r="H20" s="125" t="s">
        <v>92</v>
      </c>
      <c r="I20" s="124"/>
      <c r="J20" s="125" t="s">
        <v>93</v>
      </c>
      <c r="K20" s="125" t="s">
        <v>94</v>
      </c>
    </row>
    <row r="21" spans="1:11" ht="15.75" customHeight="1" x14ac:dyDescent="0.3">
      <c r="B21" s="14" t="s">
        <v>92</v>
      </c>
      <c r="C21" s="32">
        <v>210</v>
      </c>
      <c r="D21" s="23">
        <f>C21/$C$24</f>
        <v>0.10096153846153846</v>
      </c>
      <c r="E21" s="128">
        <v>4</v>
      </c>
      <c r="F21" s="24">
        <f>D21*'Service Unit Model '!$C$4*2080</f>
        <v>0</v>
      </c>
      <c r="G21" s="4"/>
      <c r="H21" s="125" t="s">
        <v>95</v>
      </c>
      <c r="I21" s="124"/>
      <c r="J21" s="125">
        <v>10</v>
      </c>
      <c r="K21" s="125">
        <f>+J21*8</f>
        <v>80</v>
      </c>
    </row>
    <row r="22" spans="1:11" ht="15.75" customHeight="1" x14ac:dyDescent="0.3">
      <c r="B22" s="14" t="s">
        <v>96</v>
      </c>
      <c r="C22" s="32">
        <f>2080-(C21+C23)</f>
        <v>570</v>
      </c>
      <c r="D22" s="23">
        <f>C22/$C$24</f>
        <v>0.27403846153846156</v>
      </c>
      <c r="E22" s="128">
        <v>9</v>
      </c>
      <c r="F22" s="24">
        <f>D22*'Service Unit Model '!$C$4*2080</f>
        <v>0</v>
      </c>
      <c r="G22" s="4"/>
      <c r="H22" s="125" t="s">
        <v>97</v>
      </c>
      <c r="I22" s="124"/>
      <c r="J22" s="125"/>
      <c r="K22" s="125">
        <v>2</v>
      </c>
    </row>
    <row r="23" spans="1:11" ht="15.75" customHeight="1" x14ac:dyDescent="0.3">
      <c r="B23" s="17" t="s">
        <v>98</v>
      </c>
      <c r="C23" s="33">
        <v>1300</v>
      </c>
      <c r="D23" s="25">
        <f>C23/$C$24</f>
        <v>0.625</v>
      </c>
      <c r="E23" s="129">
        <v>27</v>
      </c>
      <c r="F23" s="26">
        <f>D23*'Service Unit Model '!$C$4*2080</f>
        <v>0</v>
      </c>
      <c r="G23" s="4"/>
      <c r="H23" s="125" t="s">
        <v>99</v>
      </c>
      <c r="I23" s="124"/>
      <c r="J23" s="125">
        <v>6</v>
      </c>
      <c r="K23" s="125">
        <f t="shared" ref="K23:K24" si="0">+J23*8</f>
        <v>48</v>
      </c>
    </row>
    <row r="24" spans="1:11" ht="15.75" customHeight="1" x14ac:dyDescent="0.3">
      <c r="B24" s="14" t="s">
        <v>100</v>
      </c>
      <c r="C24" s="128">
        <f>SUM(C21:C23)</f>
        <v>2080</v>
      </c>
      <c r="D24" s="23">
        <f>C24/$C$24</f>
        <v>1</v>
      </c>
      <c r="E24" s="118">
        <f>SUM(E21:E23)</f>
        <v>40</v>
      </c>
      <c r="F24" s="24">
        <f>SUM(F21:F23)</f>
        <v>0</v>
      </c>
      <c r="G24" s="8"/>
      <c r="H24" s="125" t="s">
        <v>101</v>
      </c>
      <c r="I24" s="124"/>
      <c r="J24" s="126">
        <v>10</v>
      </c>
      <c r="K24" s="126">
        <f t="shared" si="0"/>
        <v>80</v>
      </c>
    </row>
    <row r="25" spans="1:11" ht="15.75" customHeight="1" thickBot="1" x14ac:dyDescent="0.35">
      <c r="B25" s="15" t="s">
        <v>102</v>
      </c>
      <c r="C25" s="27">
        <f>C23/'Service Unit Model '!$C$11</f>
        <v>28.888888888888889</v>
      </c>
      <c r="D25" s="227" t="s">
        <v>204</v>
      </c>
      <c r="E25" s="119"/>
      <c r="F25" s="28">
        <f>F23/'Service Unit Model '!C11</f>
        <v>0</v>
      </c>
      <c r="G25" s="4"/>
      <c r="H25" s="125" t="s">
        <v>8</v>
      </c>
      <c r="I25" s="124"/>
      <c r="J25" s="125">
        <f>SUM(J21:J24)</f>
        <v>26</v>
      </c>
      <c r="K25" s="125">
        <f>SUM(K21:K24)</f>
        <v>210</v>
      </c>
    </row>
    <row r="26" spans="1:11" ht="13.5" customHeight="1" thickTop="1" x14ac:dyDescent="0.3">
      <c r="C26" s="4"/>
      <c r="D26" s="4"/>
      <c r="E26" s="4"/>
      <c r="F26" s="4"/>
      <c r="G26" s="4"/>
      <c r="H26" s="125" t="s">
        <v>103</v>
      </c>
      <c r="I26" s="123">
        <f>+'Program Budget'!B27</f>
        <v>0</v>
      </c>
      <c r="J26" s="124"/>
      <c r="K26" s="124"/>
    </row>
    <row r="27" spans="1:11" ht="13.5" customHeight="1" x14ac:dyDescent="0.3">
      <c r="C27" s="4"/>
      <c r="D27" s="4"/>
      <c r="E27" s="4"/>
      <c r="F27" s="219"/>
      <c r="G27" s="4"/>
      <c r="H27" s="125"/>
      <c r="I27" s="123"/>
      <c r="J27" s="124"/>
      <c r="K27" s="124"/>
    </row>
    <row r="28" spans="1:11" ht="13.5" customHeight="1" x14ac:dyDescent="0.25">
      <c r="B28" s="22" t="s">
        <v>165</v>
      </c>
      <c r="F28" s="29">
        <f>F18-(F18*'Service Unit Model '!C30)</f>
        <v>0</v>
      </c>
      <c r="G28" s="130" t="e">
        <f>+F29/F28</f>
        <v>#DIV/0!</v>
      </c>
      <c r="H28" s="4"/>
    </row>
    <row r="29" spans="1:11" ht="13.5" customHeight="1" x14ac:dyDescent="0.25">
      <c r="B29" s="22" t="s">
        <v>166</v>
      </c>
      <c r="C29" s="19"/>
      <c r="F29" s="29">
        <f>F25-F28</f>
        <v>0</v>
      </c>
    </row>
  </sheetData>
  <sortState xmlns:xlrd2="http://schemas.microsoft.com/office/spreadsheetml/2017/richdata2" ref="B6:H14">
    <sortCondition ref="B6:B14"/>
  </sortState>
  <mergeCells count="7">
    <mergeCell ref="A5:A17"/>
    <mergeCell ref="A1:F1"/>
    <mergeCell ref="A2:B4"/>
    <mergeCell ref="F2:F4"/>
    <mergeCell ref="C2:C4"/>
    <mergeCell ref="D2:D4"/>
    <mergeCell ref="E2:E4"/>
  </mergeCells>
  <conditionalFormatting sqref="F29">
    <cfRule type="cellIs" dxfId="1" priority="1" operator="lessThan">
      <formula>0</formula>
    </cfRule>
    <cfRule type="cellIs" dxfId="0" priority="2" operator="greaterThan">
      <formula>0</formula>
    </cfRule>
  </conditionalFormatting>
  <pageMargins left="0.5" right="0.5" top="0.25" bottom="0.25" header="0.3" footer="0.3"/>
  <pageSetup fitToWidth="0" orientation="portrait" cellComments="atEnd" r:id="rId1"/>
  <ignoredErrors>
    <ignoredError sqref="F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9"/>
  <sheetViews>
    <sheetView topLeftCell="A2" workbookViewId="0">
      <selection activeCell="N21" sqref="N21"/>
    </sheetView>
  </sheetViews>
  <sheetFormatPr defaultRowHeight="15" x14ac:dyDescent="0.3"/>
  <cols>
    <col min="1" max="1" width="28.140625" customWidth="1"/>
    <col min="2" max="2" width="12.140625" customWidth="1"/>
    <col min="3" max="3" width="11.85546875" style="97" bestFit="1" customWidth="1"/>
    <col min="4" max="4" width="14.140625" style="97" customWidth="1"/>
    <col min="5" max="5" width="23.7109375" bestFit="1" customWidth="1"/>
    <col min="6" max="6" width="11" customWidth="1"/>
    <col min="7" max="7" width="10.85546875" style="97" bestFit="1" customWidth="1"/>
    <col min="8" max="8" width="11.85546875" style="97" bestFit="1" customWidth="1"/>
    <col min="256" max="256" width="22" bestFit="1" customWidth="1"/>
    <col min="258" max="258" width="11.85546875" bestFit="1" customWidth="1"/>
    <col min="259" max="259" width="14.140625" customWidth="1"/>
    <col min="261" max="261" width="23.7109375" bestFit="1" customWidth="1"/>
    <col min="263" max="263" width="10.85546875" bestFit="1" customWidth="1"/>
    <col min="264" max="264" width="11.85546875" bestFit="1" customWidth="1"/>
    <col min="512" max="512" width="22" bestFit="1" customWidth="1"/>
    <col min="514" max="514" width="11.85546875" bestFit="1" customWidth="1"/>
    <col min="515" max="515" width="14.140625" customWidth="1"/>
    <col min="517" max="517" width="23.7109375" bestFit="1" customWidth="1"/>
    <col min="519" max="519" width="10.85546875" bestFit="1" customWidth="1"/>
    <col min="520" max="520" width="11.85546875" bestFit="1" customWidth="1"/>
    <col min="768" max="768" width="22" bestFit="1" customWidth="1"/>
    <col min="770" max="770" width="11.85546875" bestFit="1" customWidth="1"/>
    <col min="771" max="771" width="14.140625" customWidth="1"/>
    <col min="773" max="773" width="23.7109375" bestFit="1" customWidth="1"/>
    <col min="775" max="775" width="10.85546875" bestFit="1" customWidth="1"/>
    <col min="776" max="776" width="11.85546875" bestFit="1" customWidth="1"/>
    <col min="1024" max="1024" width="22" bestFit="1" customWidth="1"/>
    <col min="1026" max="1026" width="11.85546875" bestFit="1" customWidth="1"/>
    <col min="1027" max="1027" width="14.140625" customWidth="1"/>
    <col min="1029" max="1029" width="23.7109375" bestFit="1" customWidth="1"/>
    <col min="1031" max="1031" width="10.85546875" bestFit="1" customWidth="1"/>
    <col min="1032" max="1032" width="11.85546875" bestFit="1" customWidth="1"/>
    <col min="1280" max="1280" width="22" bestFit="1" customWidth="1"/>
    <col min="1282" max="1282" width="11.85546875" bestFit="1" customWidth="1"/>
    <col min="1283" max="1283" width="14.140625" customWidth="1"/>
    <col min="1285" max="1285" width="23.7109375" bestFit="1" customWidth="1"/>
    <col min="1287" max="1287" width="10.85546875" bestFit="1" customWidth="1"/>
    <col min="1288" max="1288" width="11.85546875" bestFit="1" customWidth="1"/>
    <col min="1536" max="1536" width="22" bestFit="1" customWidth="1"/>
    <col min="1538" max="1538" width="11.85546875" bestFit="1" customWidth="1"/>
    <col min="1539" max="1539" width="14.140625" customWidth="1"/>
    <col min="1541" max="1541" width="23.7109375" bestFit="1" customWidth="1"/>
    <col min="1543" max="1543" width="10.85546875" bestFit="1" customWidth="1"/>
    <col min="1544" max="1544" width="11.85546875" bestFit="1" customWidth="1"/>
    <col min="1792" max="1792" width="22" bestFit="1" customWidth="1"/>
    <col min="1794" max="1794" width="11.85546875" bestFit="1" customWidth="1"/>
    <col min="1795" max="1795" width="14.140625" customWidth="1"/>
    <col min="1797" max="1797" width="23.7109375" bestFit="1" customWidth="1"/>
    <col min="1799" max="1799" width="10.85546875" bestFit="1" customWidth="1"/>
    <col min="1800" max="1800" width="11.85546875" bestFit="1" customWidth="1"/>
    <col min="2048" max="2048" width="22" bestFit="1" customWidth="1"/>
    <col min="2050" max="2050" width="11.85546875" bestFit="1" customWidth="1"/>
    <col min="2051" max="2051" width="14.140625" customWidth="1"/>
    <col min="2053" max="2053" width="23.7109375" bestFit="1" customWidth="1"/>
    <col min="2055" max="2055" width="10.85546875" bestFit="1" customWidth="1"/>
    <col min="2056" max="2056" width="11.85546875" bestFit="1" customWidth="1"/>
    <col min="2304" max="2304" width="22" bestFit="1" customWidth="1"/>
    <col min="2306" max="2306" width="11.85546875" bestFit="1" customWidth="1"/>
    <col min="2307" max="2307" width="14.140625" customWidth="1"/>
    <col min="2309" max="2309" width="23.7109375" bestFit="1" customWidth="1"/>
    <col min="2311" max="2311" width="10.85546875" bestFit="1" customWidth="1"/>
    <col min="2312" max="2312" width="11.85546875" bestFit="1" customWidth="1"/>
    <col min="2560" max="2560" width="22" bestFit="1" customWidth="1"/>
    <col min="2562" max="2562" width="11.85546875" bestFit="1" customWidth="1"/>
    <col min="2563" max="2563" width="14.140625" customWidth="1"/>
    <col min="2565" max="2565" width="23.7109375" bestFit="1" customWidth="1"/>
    <col min="2567" max="2567" width="10.85546875" bestFit="1" customWidth="1"/>
    <col min="2568" max="2568" width="11.85546875" bestFit="1" customWidth="1"/>
    <col min="2816" max="2816" width="22" bestFit="1" customWidth="1"/>
    <col min="2818" max="2818" width="11.85546875" bestFit="1" customWidth="1"/>
    <col min="2819" max="2819" width="14.140625" customWidth="1"/>
    <col min="2821" max="2821" width="23.7109375" bestFit="1" customWidth="1"/>
    <col min="2823" max="2823" width="10.85546875" bestFit="1" customWidth="1"/>
    <col min="2824" max="2824" width="11.85546875" bestFit="1" customWidth="1"/>
    <col min="3072" max="3072" width="22" bestFit="1" customWidth="1"/>
    <col min="3074" max="3074" width="11.85546875" bestFit="1" customWidth="1"/>
    <col min="3075" max="3075" width="14.140625" customWidth="1"/>
    <col min="3077" max="3077" width="23.7109375" bestFit="1" customWidth="1"/>
    <col min="3079" max="3079" width="10.85546875" bestFit="1" customWidth="1"/>
    <col min="3080" max="3080" width="11.85546875" bestFit="1" customWidth="1"/>
    <col min="3328" max="3328" width="22" bestFit="1" customWidth="1"/>
    <col min="3330" max="3330" width="11.85546875" bestFit="1" customWidth="1"/>
    <col min="3331" max="3331" width="14.140625" customWidth="1"/>
    <col min="3333" max="3333" width="23.7109375" bestFit="1" customWidth="1"/>
    <col min="3335" max="3335" width="10.85546875" bestFit="1" customWidth="1"/>
    <col min="3336" max="3336" width="11.85546875" bestFit="1" customWidth="1"/>
    <col min="3584" max="3584" width="22" bestFit="1" customWidth="1"/>
    <col min="3586" max="3586" width="11.85546875" bestFit="1" customWidth="1"/>
    <col min="3587" max="3587" width="14.140625" customWidth="1"/>
    <col min="3589" max="3589" width="23.7109375" bestFit="1" customWidth="1"/>
    <col min="3591" max="3591" width="10.85546875" bestFit="1" customWidth="1"/>
    <col min="3592" max="3592" width="11.85546875" bestFit="1" customWidth="1"/>
    <col min="3840" max="3840" width="22" bestFit="1" customWidth="1"/>
    <col min="3842" max="3842" width="11.85546875" bestFit="1" customWidth="1"/>
    <col min="3843" max="3843" width="14.140625" customWidth="1"/>
    <col min="3845" max="3845" width="23.7109375" bestFit="1" customWidth="1"/>
    <col min="3847" max="3847" width="10.85546875" bestFit="1" customWidth="1"/>
    <col min="3848" max="3848" width="11.85546875" bestFit="1" customWidth="1"/>
    <col min="4096" max="4096" width="22" bestFit="1" customWidth="1"/>
    <col min="4098" max="4098" width="11.85546875" bestFit="1" customWidth="1"/>
    <col min="4099" max="4099" width="14.140625" customWidth="1"/>
    <col min="4101" max="4101" width="23.7109375" bestFit="1" customWidth="1"/>
    <col min="4103" max="4103" width="10.85546875" bestFit="1" customWidth="1"/>
    <col min="4104" max="4104" width="11.85546875" bestFit="1" customWidth="1"/>
    <col min="4352" max="4352" width="22" bestFit="1" customWidth="1"/>
    <col min="4354" max="4354" width="11.85546875" bestFit="1" customWidth="1"/>
    <col min="4355" max="4355" width="14.140625" customWidth="1"/>
    <col min="4357" max="4357" width="23.7109375" bestFit="1" customWidth="1"/>
    <col min="4359" max="4359" width="10.85546875" bestFit="1" customWidth="1"/>
    <col min="4360" max="4360" width="11.85546875" bestFit="1" customWidth="1"/>
    <col min="4608" max="4608" width="22" bestFit="1" customWidth="1"/>
    <col min="4610" max="4610" width="11.85546875" bestFit="1" customWidth="1"/>
    <col min="4611" max="4611" width="14.140625" customWidth="1"/>
    <col min="4613" max="4613" width="23.7109375" bestFit="1" customWidth="1"/>
    <col min="4615" max="4615" width="10.85546875" bestFit="1" customWidth="1"/>
    <col min="4616" max="4616" width="11.85546875" bestFit="1" customWidth="1"/>
    <col min="4864" max="4864" width="22" bestFit="1" customWidth="1"/>
    <col min="4866" max="4866" width="11.85546875" bestFit="1" customWidth="1"/>
    <col min="4867" max="4867" width="14.140625" customWidth="1"/>
    <col min="4869" max="4869" width="23.7109375" bestFit="1" customWidth="1"/>
    <col min="4871" max="4871" width="10.85546875" bestFit="1" customWidth="1"/>
    <col min="4872" max="4872" width="11.85546875" bestFit="1" customWidth="1"/>
    <col min="5120" max="5120" width="22" bestFit="1" customWidth="1"/>
    <col min="5122" max="5122" width="11.85546875" bestFit="1" customWidth="1"/>
    <col min="5123" max="5123" width="14.140625" customWidth="1"/>
    <col min="5125" max="5125" width="23.7109375" bestFit="1" customWidth="1"/>
    <col min="5127" max="5127" width="10.85546875" bestFit="1" customWidth="1"/>
    <col min="5128" max="5128" width="11.85546875" bestFit="1" customWidth="1"/>
    <col min="5376" max="5376" width="22" bestFit="1" customWidth="1"/>
    <col min="5378" max="5378" width="11.85546875" bestFit="1" customWidth="1"/>
    <col min="5379" max="5379" width="14.140625" customWidth="1"/>
    <col min="5381" max="5381" width="23.7109375" bestFit="1" customWidth="1"/>
    <col min="5383" max="5383" width="10.85546875" bestFit="1" customWidth="1"/>
    <col min="5384" max="5384" width="11.85546875" bestFit="1" customWidth="1"/>
    <col min="5632" max="5632" width="22" bestFit="1" customWidth="1"/>
    <col min="5634" max="5634" width="11.85546875" bestFit="1" customWidth="1"/>
    <col min="5635" max="5635" width="14.140625" customWidth="1"/>
    <col min="5637" max="5637" width="23.7109375" bestFit="1" customWidth="1"/>
    <col min="5639" max="5639" width="10.85546875" bestFit="1" customWidth="1"/>
    <col min="5640" max="5640" width="11.85546875" bestFit="1" customWidth="1"/>
    <col min="5888" max="5888" width="22" bestFit="1" customWidth="1"/>
    <col min="5890" max="5890" width="11.85546875" bestFit="1" customWidth="1"/>
    <col min="5891" max="5891" width="14.140625" customWidth="1"/>
    <col min="5893" max="5893" width="23.7109375" bestFit="1" customWidth="1"/>
    <col min="5895" max="5895" width="10.85546875" bestFit="1" customWidth="1"/>
    <col min="5896" max="5896" width="11.85546875" bestFit="1" customWidth="1"/>
    <col min="6144" max="6144" width="22" bestFit="1" customWidth="1"/>
    <col min="6146" max="6146" width="11.85546875" bestFit="1" customWidth="1"/>
    <col min="6147" max="6147" width="14.140625" customWidth="1"/>
    <col min="6149" max="6149" width="23.7109375" bestFit="1" customWidth="1"/>
    <col min="6151" max="6151" width="10.85546875" bestFit="1" customWidth="1"/>
    <col min="6152" max="6152" width="11.85546875" bestFit="1" customWidth="1"/>
    <col min="6400" max="6400" width="22" bestFit="1" customWidth="1"/>
    <col min="6402" max="6402" width="11.85546875" bestFit="1" customWidth="1"/>
    <col min="6403" max="6403" width="14.140625" customWidth="1"/>
    <col min="6405" max="6405" width="23.7109375" bestFit="1" customWidth="1"/>
    <col min="6407" max="6407" width="10.85546875" bestFit="1" customWidth="1"/>
    <col min="6408" max="6408" width="11.85546875" bestFit="1" customWidth="1"/>
    <col min="6656" max="6656" width="22" bestFit="1" customWidth="1"/>
    <col min="6658" max="6658" width="11.85546875" bestFit="1" customWidth="1"/>
    <col min="6659" max="6659" width="14.140625" customWidth="1"/>
    <col min="6661" max="6661" width="23.7109375" bestFit="1" customWidth="1"/>
    <col min="6663" max="6663" width="10.85546875" bestFit="1" customWidth="1"/>
    <col min="6664" max="6664" width="11.85546875" bestFit="1" customWidth="1"/>
    <col min="6912" max="6912" width="22" bestFit="1" customWidth="1"/>
    <col min="6914" max="6914" width="11.85546875" bestFit="1" customWidth="1"/>
    <col min="6915" max="6915" width="14.140625" customWidth="1"/>
    <col min="6917" max="6917" width="23.7109375" bestFit="1" customWidth="1"/>
    <col min="6919" max="6919" width="10.85546875" bestFit="1" customWidth="1"/>
    <col min="6920" max="6920" width="11.85546875" bestFit="1" customWidth="1"/>
    <col min="7168" max="7168" width="22" bestFit="1" customWidth="1"/>
    <col min="7170" max="7170" width="11.85546875" bestFit="1" customWidth="1"/>
    <col min="7171" max="7171" width="14.140625" customWidth="1"/>
    <col min="7173" max="7173" width="23.7109375" bestFit="1" customWidth="1"/>
    <col min="7175" max="7175" width="10.85546875" bestFit="1" customWidth="1"/>
    <col min="7176" max="7176" width="11.85546875" bestFit="1" customWidth="1"/>
    <col min="7424" max="7424" width="22" bestFit="1" customWidth="1"/>
    <col min="7426" max="7426" width="11.85546875" bestFit="1" customWidth="1"/>
    <col min="7427" max="7427" width="14.140625" customWidth="1"/>
    <col min="7429" max="7429" width="23.7109375" bestFit="1" customWidth="1"/>
    <col min="7431" max="7431" width="10.85546875" bestFit="1" customWidth="1"/>
    <col min="7432" max="7432" width="11.85546875" bestFit="1" customWidth="1"/>
    <col min="7680" max="7680" width="22" bestFit="1" customWidth="1"/>
    <col min="7682" max="7682" width="11.85546875" bestFit="1" customWidth="1"/>
    <col min="7683" max="7683" width="14.140625" customWidth="1"/>
    <col min="7685" max="7685" width="23.7109375" bestFit="1" customWidth="1"/>
    <col min="7687" max="7687" width="10.85546875" bestFit="1" customWidth="1"/>
    <col min="7688" max="7688" width="11.85546875" bestFit="1" customWidth="1"/>
    <col min="7936" max="7936" width="22" bestFit="1" customWidth="1"/>
    <col min="7938" max="7938" width="11.85546875" bestFit="1" customWidth="1"/>
    <col min="7939" max="7939" width="14.140625" customWidth="1"/>
    <col min="7941" max="7941" width="23.7109375" bestFit="1" customWidth="1"/>
    <col min="7943" max="7943" width="10.85546875" bestFit="1" customWidth="1"/>
    <col min="7944" max="7944" width="11.85546875" bestFit="1" customWidth="1"/>
    <col min="8192" max="8192" width="22" bestFit="1" customWidth="1"/>
    <col min="8194" max="8194" width="11.85546875" bestFit="1" customWidth="1"/>
    <col min="8195" max="8195" width="14.140625" customWidth="1"/>
    <col min="8197" max="8197" width="23.7109375" bestFit="1" customWidth="1"/>
    <col min="8199" max="8199" width="10.85546875" bestFit="1" customWidth="1"/>
    <col min="8200" max="8200" width="11.85546875" bestFit="1" customWidth="1"/>
    <col min="8448" max="8448" width="22" bestFit="1" customWidth="1"/>
    <col min="8450" max="8450" width="11.85546875" bestFit="1" customWidth="1"/>
    <col min="8451" max="8451" width="14.140625" customWidth="1"/>
    <col min="8453" max="8453" width="23.7109375" bestFit="1" customWidth="1"/>
    <col min="8455" max="8455" width="10.85546875" bestFit="1" customWidth="1"/>
    <col min="8456" max="8456" width="11.85546875" bestFit="1" customWidth="1"/>
    <col min="8704" max="8704" width="22" bestFit="1" customWidth="1"/>
    <col min="8706" max="8706" width="11.85546875" bestFit="1" customWidth="1"/>
    <col min="8707" max="8707" width="14.140625" customWidth="1"/>
    <col min="8709" max="8709" width="23.7109375" bestFit="1" customWidth="1"/>
    <col min="8711" max="8711" width="10.85546875" bestFit="1" customWidth="1"/>
    <col min="8712" max="8712" width="11.85546875" bestFit="1" customWidth="1"/>
    <col min="8960" max="8960" width="22" bestFit="1" customWidth="1"/>
    <col min="8962" max="8962" width="11.85546875" bestFit="1" customWidth="1"/>
    <col min="8963" max="8963" width="14.140625" customWidth="1"/>
    <col min="8965" max="8965" width="23.7109375" bestFit="1" customWidth="1"/>
    <col min="8967" max="8967" width="10.85546875" bestFit="1" customWidth="1"/>
    <col min="8968" max="8968" width="11.85546875" bestFit="1" customWidth="1"/>
    <col min="9216" max="9216" width="22" bestFit="1" customWidth="1"/>
    <col min="9218" max="9218" width="11.85546875" bestFit="1" customWidth="1"/>
    <col min="9219" max="9219" width="14.140625" customWidth="1"/>
    <col min="9221" max="9221" width="23.7109375" bestFit="1" customWidth="1"/>
    <col min="9223" max="9223" width="10.85546875" bestFit="1" customWidth="1"/>
    <col min="9224" max="9224" width="11.85546875" bestFit="1" customWidth="1"/>
    <col min="9472" max="9472" width="22" bestFit="1" customWidth="1"/>
    <col min="9474" max="9474" width="11.85546875" bestFit="1" customWidth="1"/>
    <col min="9475" max="9475" width="14.140625" customWidth="1"/>
    <col min="9477" max="9477" width="23.7109375" bestFit="1" customWidth="1"/>
    <col min="9479" max="9479" width="10.85546875" bestFit="1" customWidth="1"/>
    <col min="9480" max="9480" width="11.85546875" bestFit="1" customWidth="1"/>
    <col min="9728" max="9728" width="22" bestFit="1" customWidth="1"/>
    <col min="9730" max="9730" width="11.85546875" bestFit="1" customWidth="1"/>
    <col min="9731" max="9731" width="14.140625" customWidth="1"/>
    <col min="9733" max="9733" width="23.7109375" bestFit="1" customWidth="1"/>
    <col min="9735" max="9735" width="10.85546875" bestFit="1" customWidth="1"/>
    <col min="9736" max="9736" width="11.85546875" bestFit="1" customWidth="1"/>
    <col min="9984" max="9984" width="22" bestFit="1" customWidth="1"/>
    <col min="9986" max="9986" width="11.85546875" bestFit="1" customWidth="1"/>
    <col min="9987" max="9987" width="14.140625" customWidth="1"/>
    <col min="9989" max="9989" width="23.7109375" bestFit="1" customWidth="1"/>
    <col min="9991" max="9991" width="10.85546875" bestFit="1" customWidth="1"/>
    <col min="9992" max="9992" width="11.85546875" bestFit="1" customWidth="1"/>
    <col min="10240" max="10240" width="22" bestFit="1" customWidth="1"/>
    <col min="10242" max="10242" width="11.85546875" bestFit="1" customWidth="1"/>
    <col min="10243" max="10243" width="14.140625" customWidth="1"/>
    <col min="10245" max="10245" width="23.7109375" bestFit="1" customWidth="1"/>
    <col min="10247" max="10247" width="10.85546875" bestFit="1" customWidth="1"/>
    <col min="10248" max="10248" width="11.85546875" bestFit="1" customWidth="1"/>
    <col min="10496" max="10496" width="22" bestFit="1" customWidth="1"/>
    <col min="10498" max="10498" width="11.85546875" bestFit="1" customWidth="1"/>
    <col min="10499" max="10499" width="14.140625" customWidth="1"/>
    <col min="10501" max="10501" width="23.7109375" bestFit="1" customWidth="1"/>
    <col min="10503" max="10503" width="10.85546875" bestFit="1" customWidth="1"/>
    <col min="10504" max="10504" width="11.85546875" bestFit="1" customWidth="1"/>
    <col min="10752" max="10752" width="22" bestFit="1" customWidth="1"/>
    <col min="10754" max="10754" width="11.85546875" bestFit="1" customWidth="1"/>
    <col min="10755" max="10755" width="14.140625" customWidth="1"/>
    <col min="10757" max="10757" width="23.7109375" bestFit="1" customWidth="1"/>
    <col min="10759" max="10759" width="10.85546875" bestFit="1" customWidth="1"/>
    <col min="10760" max="10760" width="11.85546875" bestFit="1" customWidth="1"/>
    <col min="11008" max="11008" width="22" bestFit="1" customWidth="1"/>
    <col min="11010" max="11010" width="11.85546875" bestFit="1" customWidth="1"/>
    <col min="11011" max="11011" width="14.140625" customWidth="1"/>
    <col min="11013" max="11013" width="23.7109375" bestFit="1" customWidth="1"/>
    <col min="11015" max="11015" width="10.85546875" bestFit="1" customWidth="1"/>
    <col min="11016" max="11016" width="11.85546875" bestFit="1" customWidth="1"/>
    <col min="11264" max="11264" width="22" bestFit="1" customWidth="1"/>
    <col min="11266" max="11266" width="11.85546875" bestFit="1" customWidth="1"/>
    <col min="11267" max="11267" width="14.140625" customWidth="1"/>
    <col min="11269" max="11269" width="23.7109375" bestFit="1" customWidth="1"/>
    <col min="11271" max="11271" width="10.85546875" bestFit="1" customWidth="1"/>
    <col min="11272" max="11272" width="11.85546875" bestFit="1" customWidth="1"/>
    <col min="11520" max="11520" width="22" bestFit="1" customWidth="1"/>
    <col min="11522" max="11522" width="11.85546875" bestFit="1" customWidth="1"/>
    <col min="11523" max="11523" width="14.140625" customWidth="1"/>
    <col min="11525" max="11525" width="23.7109375" bestFit="1" customWidth="1"/>
    <col min="11527" max="11527" width="10.85546875" bestFit="1" customWidth="1"/>
    <col min="11528" max="11528" width="11.85546875" bestFit="1" customWidth="1"/>
    <col min="11776" max="11776" width="22" bestFit="1" customWidth="1"/>
    <col min="11778" max="11778" width="11.85546875" bestFit="1" customWidth="1"/>
    <col min="11779" max="11779" width="14.140625" customWidth="1"/>
    <col min="11781" max="11781" width="23.7109375" bestFit="1" customWidth="1"/>
    <col min="11783" max="11783" width="10.85546875" bestFit="1" customWidth="1"/>
    <col min="11784" max="11784" width="11.85546875" bestFit="1" customWidth="1"/>
    <col min="12032" max="12032" width="22" bestFit="1" customWidth="1"/>
    <col min="12034" max="12034" width="11.85546875" bestFit="1" customWidth="1"/>
    <col min="12035" max="12035" width="14.140625" customWidth="1"/>
    <col min="12037" max="12037" width="23.7109375" bestFit="1" customWidth="1"/>
    <col min="12039" max="12039" width="10.85546875" bestFit="1" customWidth="1"/>
    <col min="12040" max="12040" width="11.85546875" bestFit="1" customWidth="1"/>
    <col min="12288" max="12288" width="22" bestFit="1" customWidth="1"/>
    <col min="12290" max="12290" width="11.85546875" bestFit="1" customWidth="1"/>
    <col min="12291" max="12291" width="14.140625" customWidth="1"/>
    <col min="12293" max="12293" width="23.7109375" bestFit="1" customWidth="1"/>
    <col min="12295" max="12295" width="10.85546875" bestFit="1" customWidth="1"/>
    <col min="12296" max="12296" width="11.85546875" bestFit="1" customWidth="1"/>
    <col min="12544" max="12544" width="22" bestFit="1" customWidth="1"/>
    <col min="12546" max="12546" width="11.85546875" bestFit="1" customWidth="1"/>
    <col min="12547" max="12547" width="14.140625" customWidth="1"/>
    <col min="12549" max="12549" width="23.7109375" bestFit="1" customWidth="1"/>
    <col min="12551" max="12551" width="10.85546875" bestFit="1" customWidth="1"/>
    <col min="12552" max="12552" width="11.85546875" bestFit="1" customWidth="1"/>
    <col min="12800" max="12800" width="22" bestFit="1" customWidth="1"/>
    <col min="12802" max="12802" width="11.85546875" bestFit="1" customWidth="1"/>
    <col min="12803" max="12803" width="14.140625" customWidth="1"/>
    <col min="12805" max="12805" width="23.7109375" bestFit="1" customWidth="1"/>
    <col min="12807" max="12807" width="10.85546875" bestFit="1" customWidth="1"/>
    <col min="12808" max="12808" width="11.85546875" bestFit="1" customWidth="1"/>
    <col min="13056" max="13056" width="22" bestFit="1" customWidth="1"/>
    <col min="13058" max="13058" width="11.85546875" bestFit="1" customWidth="1"/>
    <col min="13059" max="13059" width="14.140625" customWidth="1"/>
    <col min="13061" max="13061" width="23.7109375" bestFit="1" customWidth="1"/>
    <col min="13063" max="13063" width="10.85546875" bestFit="1" customWidth="1"/>
    <col min="13064" max="13064" width="11.85546875" bestFit="1" customWidth="1"/>
    <col min="13312" max="13312" width="22" bestFit="1" customWidth="1"/>
    <col min="13314" max="13314" width="11.85546875" bestFit="1" customWidth="1"/>
    <col min="13315" max="13315" width="14.140625" customWidth="1"/>
    <col min="13317" max="13317" width="23.7109375" bestFit="1" customWidth="1"/>
    <col min="13319" max="13319" width="10.85546875" bestFit="1" customWidth="1"/>
    <col min="13320" max="13320" width="11.85546875" bestFit="1" customWidth="1"/>
    <col min="13568" max="13568" width="22" bestFit="1" customWidth="1"/>
    <col min="13570" max="13570" width="11.85546875" bestFit="1" customWidth="1"/>
    <col min="13571" max="13571" width="14.140625" customWidth="1"/>
    <col min="13573" max="13573" width="23.7109375" bestFit="1" customWidth="1"/>
    <col min="13575" max="13575" width="10.85546875" bestFit="1" customWidth="1"/>
    <col min="13576" max="13576" width="11.85546875" bestFit="1" customWidth="1"/>
    <col min="13824" max="13824" width="22" bestFit="1" customWidth="1"/>
    <col min="13826" max="13826" width="11.85546875" bestFit="1" customWidth="1"/>
    <col min="13827" max="13827" width="14.140625" customWidth="1"/>
    <col min="13829" max="13829" width="23.7109375" bestFit="1" customWidth="1"/>
    <col min="13831" max="13831" width="10.85546875" bestFit="1" customWidth="1"/>
    <col min="13832" max="13832" width="11.85546875" bestFit="1" customWidth="1"/>
    <col min="14080" max="14080" width="22" bestFit="1" customWidth="1"/>
    <col min="14082" max="14082" width="11.85546875" bestFit="1" customWidth="1"/>
    <col min="14083" max="14083" width="14.140625" customWidth="1"/>
    <col min="14085" max="14085" width="23.7109375" bestFit="1" customWidth="1"/>
    <col min="14087" max="14087" width="10.85546875" bestFit="1" customWidth="1"/>
    <col min="14088" max="14088" width="11.85546875" bestFit="1" customWidth="1"/>
    <col min="14336" max="14336" width="22" bestFit="1" customWidth="1"/>
    <col min="14338" max="14338" width="11.85546875" bestFit="1" customWidth="1"/>
    <col min="14339" max="14339" width="14.140625" customWidth="1"/>
    <col min="14341" max="14341" width="23.7109375" bestFit="1" customWidth="1"/>
    <col min="14343" max="14343" width="10.85546875" bestFit="1" customWidth="1"/>
    <col min="14344" max="14344" width="11.85546875" bestFit="1" customWidth="1"/>
    <col min="14592" max="14592" width="22" bestFit="1" customWidth="1"/>
    <col min="14594" max="14594" width="11.85546875" bestFit="1" customWidth="1"/>
    <col min="14595" max="14595" width="14.140625" customWidth="1"/>
    <col min="14597" max="14597" width="23.7109375" bestFit="1" customWidth="1"/>
    <col min="14599" max="14599" width="10.85546875" bestFit="1" customWidth="1"/>
    <col min="14600" max="14600" width="11.85546875" bestFit="1" customWidth="1"/>
    <col min="14848" max="14848" width="22" bestFit="1" customWidth="1"/>
    <col min="14850" max="14850" width="11.85546875" bestFit="1" customWidth="1"/>
    <col min="14851" max="14851" width="14.140625" customWidth="1"/>
    <col min="14853" max="14853" width="23.7109375" bestFit="1" customWidth="1"/>
    <col min="14855" max="14855" width="10.85546875" bestFit="1" customWidth="1"/>
    <col min="14856" max="14856" width="11.85546875" bestFit="1" customWidth="1"/>
    <col min="15104" max="15104" width="22" bestFit="1" customWidth="1"/>
    <col min="15106" max="15106" width="11.85546875" bestFit="1" customWidth="1"/>
    <col min="15107" max="15107" width="14.140625" customWidth="1"/>
    <col min="15109" max="15109" width="23.7109375" bestFit="1" customWidth="1"/>
    <col min="15111" max="15111" width="10.85546875" bestFit="1" customWidth="1"/>
    <col min="15112" max="15112" width="11.85546875" bestFit="1" customWidth="1"/>
    <col min="15360" max="15360" width="22" bestFit="1" customWidth="1"/>
    <col min="15362" max="15362" width="11.85546875" bestFit="1" customWidth="1"/>
    <col min="15363" max="15363" width="14.140625" customWidth="1"/>
    <col min="15365" max="15365" width="23.7109375" bestFit="1" customWidth="1"/>
    <col min="15367" max="15367" width="10.85546875" bestFit="1" customWidth="1"/>
    <col min="15368" max="15368" width="11.85546875" bestFit="1" customWidth="1"/>
    <col min="15616" max="15616" width="22" bestFit="1" customWidth="1"/>
    <col min="15618" max="15618" width="11.85546875" bestFit="1" customWidth="1"/>
    <col min="15619" max="15619" width="14.140625" customWidth="1"/>
    <col min="15621" max="15621" width="23.7109375" bestFit="1" customWidth="1"/>
    <col min="15623" max="15623" width="10.85546875" bestFit="1" customWidth="1"/>
    <col min="15624" max="15624" width="11.85546875" bestFit="1" customWidth="1"/>
    <col min="15872" max="15872" width="22" bestFit="1" customWidth="1"/>
    <col min="15874" max="15874" width="11.85546875" bestFit="1" customWidth="1"/>
    <col min="15875" max="15875" width="14.140625" customWidth="1"/>
    <col min="15877" max="15877" width="23.7109375" bestFit="1" customWidth="1"/>
    <col min="15879" max="15879" width="10.85546875" bestFit="1" customWidth="1"/>
    <col min="15880" max="15880" width="11.85546875" bestFit="1" customWidth="1"/>
    <col min="16128" max="16128" width="22" bestFit="1" customWidth="1"/>
    <col min="16130" max="16130" width="11.85546875" bestFit="1" customWidth="1"/>
    <col min="16131" max="16131" width="14.140625" customWidth="1"/>
    <col min="16133" max="16133" width="23.7109375" bestFit="1" customWidth="1"/>
    <col min="16135" max="16135" width="10.85546875" bestFit="1" customWidth="1"/>
    <col min="16136" max="16136" width="11.85546875" bestFit="1" customWidth="1"/>
  </cols>
  <sheetData>
    <row r="1" spans="1:8" s="133" customFormat="1" ht="38.25" x14ac:dyDescent="0.35">
      <c r="A1" s="134" t="s">
        <v>104</v>
      </c>
      <c r="B1" s="135">
        <v>12</v>
      </c>
      <c r="C1" s="136"/>
      <c r="D1" s="137"/>
      <c r="E1" s="352" t="s">
        <v>105</v>
      </c>
      <c r="F1" s="353"/>
      <c r="G1" s="353"/>
      <c r="H1" s="354"/>
    </row>
    <row r="2" spans="1:8" x14ac:dyDescent="0.3">
      <c r="A2" s="138" t="s">
        <v>106</v>
      </c>
      <c r="B2" s="139" t="s">
        <v>107</v>
      </c>
      <c r="C2" s="140"/>
      <c r="D2" s="141"/>
      <c r="E2" s="138" t="s">
        <v>106</v>
      </c>
      <c r="F2" s="139" t="s">
        <v>107</v>
      </c>
      <c r="G2" s="140"/>
      <c r="H2" s="141"/>
    </row>
    <row r="3" spans="1:8" x14ac:dyDescent="0.3">
      <c r="A3" s="138" t="s">
        <v>108</v>
      </c>
      <c r="B3" s="139" t="s">
        <v>107</v>
      </c>
      <c r="C3" s="140"/>
      <c r="D3" s="141"/>
      <c r="E3" s="138" t="s">
        <v>108</v>
      </c>
      <c r="F3" s="139" t="s">
        <v>107</v>
      </c>
      <c r="G3" s="140"/>
      <c r="H3" s="141"/>
    </row>
    <row r="4" spans="1:8" x14ac:dyDescent="0.3">
      <c r="A4" s="138" t="s">
        <v>109</v>
      </c>
      <c r="B4" s="139" t="s">
        <v>107</v>
      </c>
      <c r="C4" s="140"/>
      <c r="D4" s="141"/>
      <c r="E4" s="138" t="s">
        <v>109</v>
      </c>
      <c r="F4" s="139" t="s">
        <v>107</v>
      </c>
      <c r="G4" s="140"/>
      <c r="H4" s="141"/>
    </row>
    <row r="5" spans="1:8" x14ac:dyDescent="0.3">
      <c r="A5" s="138" t="s">
        <v>110</v>
      </c>
      <c r="B5" s="139" t="s">
        <v>107</v>
      </c>
      <c r="C5" s="140"/>
      <c r="D5" s="141"/>
      <c r="E5" s="138" t="s">
        <v>110</v>
      </c>
      <c r="F5" s="139" t="s">
        <v>107</v>
      </c>
      <c r="G5" s="140"/>
      <c r="H5" s="141"/>
    </row>
    <row r="6" spans="1:8" x14ac:dyDescent="0.3">
      <c r="A6" s="138" t="s">
        <v>111</v>
      </c>
      <c r="B6" s="139" t="s">
        <v>107</v>
      </c>
      <c r="C6" s="140"/>
      <c r="D6" s="141"/>
      <c r="E6" s="138" t="s">
        <v>111</v>
      </c>
      <c r="F6" s="139" t="s">
        <v>107</v>
      </c>
      <c r="G6" s="140"/>
      <c r="H6" s="141"/>
    </row>
    <row r="7" spans="1:8" x14ac:dyDescent="0.3">
      <c r="A7" s="138" t="s">
        <v>112</v>
      </c>
      <c r="B7" s="139" t="s">
        <v>113</v>
      </c>
      <c r="C7" s="140"/>
      <c r="D7" s="141"/>
      <c r="E7" s="138" t="s">
        <v>112</v>
      </c>
      <c r="F7" s="139" t="s">
        <v>113</v>
      </c>
      <c r="G7" s="140"/>
      <c r="H7" s="141"/>
    </row>
    <row r="8" spans="1:8" x14ac:dyDescent="0.3">
      <c r="A8" s="138" t="s">
        <v>114</v>
      </c>
      <c r="B8" s="139" t="s">
        <v>113</v>
      </c>
      <c r="C8" s="140"/>
      <c r="D8" s="141"/>
      <c r="E8" s="138" t="s">
        <v>114</v>
      </c>
      <c r="F8" s="139" t="s">
        <v>113</v>
      </c>
      <c r="G8" s="140"/>
      <c r="H8" s="141"/>
    </row>
    <row r="9" spans="1:8" x14ac:dyDescent="0.3">
      <c r="A9" s="138" t="s">
        <v>115</v>
      </c>
      <c r="B9" s="139" t="s">
        <v>107</v>
      </c>
      <c r="C9" s="140"/>
      <c r="D9" s="141"/>
      <c r="E9" s="138" t="s">
        <v>115</v>
      </c>
      <c r="F9" s="139" t="s">
        <v>107</v>
      </c>
      <c r="G9" s="140"/>
      <c r="H9" s="141"/>
    </row>
    <row r="10" spans="1:8" x14ac:dyDescent="0.3">
      <c r="A10" s="138" t="s">
        <v>116</v>
      </c>
      <c r="B10" s="139" t="s">
        <v>107</v>
      </c>
      <c r="C10" s="140"/>
      <c r="D10" s="141"/>
      <c r="E10" s="138" t="s">
        <v>116</v>
      </c>
      <c r="F10" s="139" t="s">
        <v>107</v>
      </c>
      <c r="G10" s="140"/>
      <c r="H10" s="141"/>
    </row>
    <row r="11" spans="1:8" x14ac:dyDescent="0.3">
      <c r="A11" s="138" t="s">
        <v>117</v>
      </c>
      <c r="B11" s="139" t="s">
        <v>107</v>
      </c>
      <c r="C11" s="140"/>
      <c r="D11" s="141"/>
      <c r="E11" s="138" t="s">
        <v>117</v>
      </c>
      <c r="F11" s="139" t="s">
        <v>107</v>
      </c>
      <c r="G11" s="140"/>
      <c r="H11" s="141"/>
    </row>
    <row r="12" spans="1:8" x14ac:dyDescent="0.3">
      <c r="A12" s="138" t="s">
        <v>118</v>
      </c>
      <c r="B12" s="139" t="s">
        <v>107</v>
      </c>
      <c r="C12" s="140"/>
      <c r="D12" s="141"/>
      <c r="E12" s="138" t="s">
        <v>118</v>
      </c>
      <c r="F12" s="139" t="s">
        <v>107</v>
      </c>
      <c r="G12" s="140"/>
      <c r="H12" s="141"/>
    </row>
    <row r="13" spans="1:8" x14ac:dyDescent="0.3">
      <c r="A13" s="138" t="s">
        <v>119</v>
      </c>
      <c r="B13" s="139" t="s">
        <v>107</v>
      </c>
      <c r="C13" s="140"/>
      <c r="D13" s="141"/>
      <c r="E13" s="138" t="s">
        <v>119</v>
      </c>
      <c r="F13" s="139" t="s">
        <v>107</v>
      </c>
      <c r="G13" s="140"/>
      <c r="H13" s="141"/>
    </row>
    <row r="14" spans="1:8" x14ac:dyDescent="0.3">
      <c r="A14" s="138" t="s">
        <v>120</v>
      </c>
      <c r="B14" s="139" t="s">
        <v>107</v>
      </c>
      <c r="C14" s="140"/>
      <c r="D14" s="141"/>
      <c r="E14" s="138" t="s">
        <v>120</v>
      </c>
      <c r="F14" s="139" t="s">
        <v>107</v>
      </c>
      <c r="G14" s="140"/>
      <c r="H14" s="141"/>
    </row>
    <row r="15" spans="1:8" x14ac:dyDescent="0.3">
      <c r="A15" s="138" t="s">
        <v>121</v>
      </c>
      <c r="B15" s="139" t="s">
        <v>113</v>
      </c>
      <c r="C15" s="140"/>
      <c r="D15" s="141"/>
      <c r="E15" s="138" t="s">
        <v>121</v>
      </c>
      <c r="F15" s="139" t="s">
        <v>113</v>
      </c>
      <c r="G15" s="140"/>
      <c r="H15" s="141"/>
    </row>
    <row r="16" spans="1:8" s="132" customFormat="1" x14ac:dyDescent="0.3">
      <c r="A16" s="146" t="s">
        <v>122</v>
      </c>
      <c r="B16" s="147" t="s">
        <v>123</v>
      </c>
      <c r="C16" s="148"/>
      <c r="D16" s="149"/>
      <c r="E16" s="146" t="s">
        <v>122</v>
      </c>
      <c r="F16" s="147" t="s">
        <v>123</v>
      </c>
      <c r="G16" s="148"/>
      <c r="H16" s="149"/>
    </row>
    <row r="17" spans="1:8" x14ac:dyDescent="0.3">
      <c r="A17" s="138" t="s">
        <v>124</v>
      </c>
      <c r="B17" s="139" t="s">
        <v>107</v>
      </c>
      <c r="C17" s="140"/>
      <c r="D17" s="141"/>
      <c r="E17" s="138" t="s">
        <v>124</v>
      </c>
      <c r="F17" s="139" t="s">
        <v>107</v>
      </c>
      <c r="G17" s="140"/>
      <c r="H17" s="141"/>
    </row>
    <row r="18" spans="1:8" x14ac:dyDescent="0.3">
      <c r="A18" s="138" t="s">
        <v>125</v>
      </c>
      <c r="B18" s="139" t="s">
        <v>113</v>
      </c>
      <c r="C18" s="140"/>
      <c r="D18" s="141"/>
      <c r="E18" s="138" t="s">
        <v>125</v>
      </c>
      <c r="F18" s="139" t="s">
        <v>113</v>
      </c>
      <c r="G18" s="140"/>
      <c r="H18" s="141"/>
    </row>
    <row r="19" spans="1:8" x14ac:dyDescent="0.3">
      <c r="A19" s="138" t="s">
        <v>126</v>
      </c>
      <c r="B19" s="139" t="s">
        <v>113</v>
      </c>
      <c r="C19" s="140"/>
      <c r="D19" s="141"/>
      <c r="E19" s="138" t="s">
        <v>126</v>
      </c>
      <c r="F19" s="139" t="s">
        <v>113</v>
      </c>
      <c r="G19" s="140"/>
      <c r="H19" s="141"/>
    </row>
    <row r="20" spans="1:8" x14ac:dyDescent="0.3">
      <c r="A20" s="138" t="s">
        <v>127</v>
      </c>
      <c r="B20" s="139" t="s">
        <v>113</v>
      </c>
      <c r="C20" s="140"/>
      <c r="D20" s="141"/>
      <c r="E20" s="138" t="s">
        <v>127</v>
      </c>
      <c r="F20" s="139" t="s">
        <v>113</v>
      </c>
      <c r="G20" s="140"/>
      <c r="H20" s="141"/>
    </row>
    <row r="21" spans="1:8" x14ac:dyDescent="0.3">
      <c r="A21" s="138" t="s">
        <v>128</v>
      </c>
      <c r="B21" s="139" t="s">
        <v>113</v>
      </c>
      <c r="C21" s="140"/>
      <c r="D21" s="141"/>
      <c r="E21" s="138" t="s">
        <v>128</v>
      </c>
      <c r="F21" s="139" t="s">
        <v>113</v>
      </c>
      <c r="G21" s="140"/>
      <c r="H21" s="141"/>
    </row>
    <row r="22" spans="1:8" x14ac:dyDescent="0.3">
      <c r="A22" s="138" t="s">
        <v>129</v>
      </c>
      <c r="B22" s="139" t="s">
        <v>107</v>
      </c>
      <c r="C22" s="140"/>
      <c r="D22" s="141"/>
      <c r="E22" s="138" t="s">
        <v>129</v>
      </c>
      <c r="F22" s="139" t="s">
        <v>107</v>
      </c>
      <c r="G22" s="140"/>
      <c r="H22" s="141"/>
    </row>
    <row r="23" spans="1:8" x14ac:dyDescent="0.3">
      <c r="A23" s="138" t="s">
        <v>130</v>
      </c>
      <c r="B23" s="139" t="s">
        <v>113</v>
      </c>
      <c r="C23" s="140"/>
      <c r="D23" s="141"/>
      <c r="E23" s="138" t="s">
        <v>130</v>
      </c>
      <c r="F23" s="139" t="s">
        <v>113</v>
      </c>
      <c r="G23" s="140"/>
      <c r="H23" s="141"/>
    </row>
    <row r="24" spans="1:8" x14ac:dyDescent="0.3">
      <c r="A24" s="138" t="s">
        <v>131</v>
      </c>
      <c r="B24" s="142" t="s">
        <v>132</v>
      </c>
      <c r="C24" s="140"/>
      <c r="D24" s="141" t="s">
        <v>223</v>
      </c>
      <c r="E24" s="138" t="s">
        <v>131</v>
      </c>
      <c r="F24" s="142" t="s">
        <v>132</v>
      </c>
      <c r="G24" s="140"/>
      <c r="H24" s="141"/>
    </row>
    <row r="25" spans="1:8" x14ac:dyDescent="0.3">
      <c r="A25" s="138" t="s">
        <v>9</v>
      </c>
      <c r="B25" s="139" t="s">
        <v>107</v>
      </c>
      <c r="C25" s="140"/>
      <c r="D25" s="141"/>
      <c r="E25" s="138" t="s">
        <v>9</v>
      </c>
      <c r="F25" s="142" t="s">
        <v>132</v>
      </c>
      <c r="G25" s="140"/>
      <c r="H25" s="141"/>
    </row>
    <row r="26" spans="1:8" x14ac:dyDescent="0.3">
      <c r="A26" s="138" t="s">
        <v>133</v>
      </c>
      <c r="B26" s="139" t="s">
        <v>113</v>
      </c>
      <c r="C26" s="140"/>
      <c r="D26" s="141"/>
      <c r="E26" s="138" t="s">
        <v>133</v>
      </c>
      <c r="F26" s="139" t="s">
        <v>113</v>
      </c>
      <c r="G26" s="140"/>
      <c r="H26" s="141"/>
    </row>
    <row r="27" spans="1:8" x14ac:dyDescent="0.3">
      <c r="A27" s="138" t="s">
        <v>134</v>
      </c>
      <c r="B27" s="139" t="s">
        <v>107</v>
      </c>
      <c r="C27" s="140"/>
      <c r="D27" s="141"/>
      <c r="E27" s="138" t="s">
        <v>134</v>
      </c>
      <c r="F27" s="139" t="s">
        <v>107</v>
      </c>
      <c r="G27" s="140"/>
      <c r="H27" s="141"/>
    </row>
    <row r="28" spans="1:8" x14ac:dyDescent="0.3">
      <c r="A28" s="138" t="s">
        <v>135</v>
      </c>
      <c r="B28" s="139" t="s">
        <v>107</v>
      </c>
      <c r="C28" s="140"/>
      <c r="D28" s="141"/>
      <c r="E28" s="138" t="s">
        <v>135</v>
      </c>
      <c r="F28" s="139" t="s">
        <v>107</v>
      </c>
      <c r="G28" s="140"/>
      <c r="H28" s="141"/>
    </row>
    <row r="29" spans="1:8" x14ac:dyDescent="0.3">
      <c r="A29" s="138" t="s">
        <v>136</v>
      </c>
      <c r="B29" s="139" t="s">
        <v>107</v>
      </c>
      <c r="C29" s="140"/>
      <c r="D29" s="141"/>
      <c r="E29" s="138" t="s">
        <v>136</v>
      </c>
      <c r="F29" s="139" t="s">
        <v>107</v>
      </c>
      <c r="G29" s="140"/>
      <c r="H29" s="141"/>
    </row>
    <row r="30" spans="1:8" s="132" customFormat="1" x14ac:dyDescent="0.3">
      <c r="A30" s="138" t="s">
        <v>137</v>
      </c>
      <c r="B30" s="142" t="s">
        <v>123</v>
      </c>
      <c r="C30" s="140"/>
      <c r="D30" s="141"/>
      <c r="E30" s="138" t="s">
        <v>138</v>
      </c>
      <c r="F30" s="139" t="s">
        <v>113</v>
      </c>
      <c r="G30" s="140"/>
      <c r="H30" s="141"/>
    </row>
    <row r="31" spans="1:8" ht="27" x14ac:dyDescent="0.3">
      <c r="A31" s="143" t="s">
        <v>139</v>
      </c>
      <c r="B31" s="142" t="s">
        <v>140</v>
      </c>
      <c r="C31" s="144"/>
      <c r="D31" s="145"/>
      <c r="E31" s="138" t="s">
        <v>141</v>
      </c>
      <c r="F31" s="139" t="s">
        <v>107</v>
      </c>
      <c r="G31" s="140"/>
      <c r="H31" s="141"/>
    </row>
    <row r="32" spans="1:8" x14ac:dyDescent="0.3">
      <c r="D32" s="141"/>
      <c r="E32" s="138" t="s">
        <v>142</v>
      </c>
      <c r="F32" s="139" t="s">
        <v>113</v>
      </c>
      <c r="G32" s="140"/>
      <c r="H32" s="141"/>
    </row>
    <row r="33" spans="1:8" x14ac:dyDescent="0.3">
      <c r="E33" s="138" t="s">
        <v>143</v>
      </c>
      <c r="F33" s="142" t="s">
        <v>132</v>
      </c>
      <c r="G33" s="140"/>
      <c r="H33" s="141"/>
    </row>
    <row r="34" spans="1:8" x14ac:dyDescent="0.3">
      <c r="E34" s="146" t="s">
        <v>144</v>
      </c>
      <c r="F34" s="147" t="s">
        <v>123</v>
      </c>
      <c r="G34" s="148"/>
      <c r="H34" s="149"/>
    </row>
    <row r="35" spans="1:8" ht="30" x14ac:dyDescent="0.3">
      <c r="E35" s="138" t="s">
        <v>145</v>
      </c>
      <c r="F35" s="139" t="s">
        <v>113</v>
      </c>
      <c r="G35" s="140"/>
      <c r="H35" s="141"/>
    </row>
    <row r="36" spans="1:8" x14ac:dyDescent="0.3">
      <c r="E36" s="138" t="s">
        <v>146</v>
      </c>
      <c r="F36" s="139" t="s">
        <v>113</v>
      </c>
      <c r="G36" s="140"/>
      <c r="H36" s="141"/>
    </row>
    <row r="37" spans="1:8" ht="39.75" x14ac:dyDescent="0.3">
      <c r="E37" s="143" t="s">
        <v>12</v>
      </c>
      <c r="F37" s="142" t="s">
        <v>147</v>
      </c>
      <c r="G37" s="142"/>
      <c r="H37" s="145"/>
    </row>
    <row r="38" spans="1:8" x14ac:dyDescent="0.3">
      <c r="E38" s="138" t="s">
        <v>148</v>
      </c>
      <c r="F38" s="139" t="s">
        <v>107</v>
      </c>
      <c r="G38" s="140"/>
      <c r="H38" s="141"/>
    </row>
    <row r="39" spans="1:8" ht="30.75" thickBot="1" x14ac:dyDescent="0.35">
      <c r="A39" s="150" t="s">
        <v>149</v>
      </c>
      <c r="B39" s="151"/>
      <c r="C39" s="152">
        <f>SUM(C2:C31)</f>
        <v>0</v>
      </c>
      <c r="D39" s="153">
        <f>SUM(D2:D31)</f>
        <v>0</v>
      </c>
      <c r="E39" s="154" t="s">
        <v>150</v>
      </c>
      <c r="F39" s="151"/>
      <c r="G39" s="152"/>
      <c r="H39" s="153"/>
    </row>
  </sheetData>
  <mergeCells count="1">
    <mergeCell ref="E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Program Budget</vt:lpstr>
      <vt:lpstr>Service Model-Projections</vt:lpstr>
      <vt:lpstr>Service Unit Model </vt:lpstr>
      <vt:lpstr>Staffing Model</vt:lpstr>
      <vt:lpstr>Expenses</vt:lpstr>
      <vt:lpstr>'Program Budget'!Print_Area</vt:lpstr>
    </vt:vector>
  </TitlesOfParts>
  <Manager/>
  <Company>SPQR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Kogler</dc:creator>
  <cp:keywords/>
  <dc:description/>
  <cp:lastModifiedBy>Christopher Botten</cp:lastModifiedBy>
  <cp:revision/>
  <dcterms:created xsi:type="dcterms:W3CDTF">2002-03-13T03:42:40Z</dcterms:created>
  <dcterms:modified xsi:type="dcterms:W3CDTF">2025-01-31T22:14:19Z</dcterms:modified>
  <cp:category/>
  <cp:contentStatus/>
</cp:coreProperties>
</file>