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dhsintra\dhcs\ADP\ADPGroups\FMAB\FM\Cost Reports\Cost 20-21\Mail Outs\Mail Out Hard Copy - ODS\ODS Forms\"/>
    </mc:Choice>
  </mc:AlternateContent>
  <xr:revisionPtr revIDLastSave="0" documentId="13_ncr:1_{540516B5-6684-4297-8BB6-B8B4B27FFCB6}" xr6:coauthVersionLast="47" xr6:coauthVersionMax="47" xr10:uidLastSave="{00000000-0000-0000-0000-000000000000}"/>
  <bookViews>
    <workbookView xWindow="-28410" yWindow="195" windowWidth="24870" windowHeight="14745" tabRatio="594" xr2:uid="{00000000-000D-0000-FFFF-FFFF00000000}"/>
  </bookViews>
  <sheets>
    <sheet name="7990NTP-P" sheetId="7" r:id="rId1"/>
    <sheet name="FL Info" sheetId="13" r:id="rId2"/>
  </sheets>
  <definedNames>
    <definedName name="\\I4" hidden="1">#NAME?</definedName>
    <definedName name="\\I8" hidden="1">#NAME?</definedName>
    <definedName name="\I">#REF!</definedName>
    <definedName name="\I2">#REF!</definedName>
    <definedName name="\I3">#REF!</definedName>
    <definedName name="\I4">#REF!</definedName>
    <definedName name="\I5">#REF!</definedName>
    <definedName name="\I6">#REF!</definedName>
    <definedName name="\I7">#REF!</definedName>
    <definedName name="\I8">#REF!</definedName>
    <definedName name="\I8a">#REF!</definedName>
    <definedName name="\I9">#REF!</definedName>
    <definedName name="_1_5">#REF!</definedName>
    <definedName name="BACKA">#REF!</definedName>
    <definedName name="BACKB">#REF!</definedName>
    <definedName name="BACKC">#REF!</definedName>
    <definedName name="BACKD">#REF!</definedName>
    <definedName name="BLOCK">#REF!</definedName>
    <definedName name="i">#REF!</definedName>
    <definedName name="_xlnm.Print_Area" localSheetId="0">'7990NTP-P'!$A$1:$R$96</definedName>
    <definedName name="_xlnm.Print_Area" localSheetId="1">'FL Info'!$A$1:$AC$306</definedName>
    <definedName name="repor1">#REF!</definedName>
    <definedName name="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7" i="13" l="1"/>
  <c r="X77" i="13"/>
  <c r="T77" i="13"/>
  <c r="P77" i="13"/>
  <c r="L77" i="13"/>
  <c r="H77" i="13"/>
  <c r="D77" i="13"/>
  <c r="K46" i="7" l="1"/>
  <c r="L46" i="7"/>
  <c r="G112" i="13" s="1"/>
  <c r="M46" i="7"/>
  <c r="K112" i="13" s="1"/>
  <c r="N46" i="7"/>
  <c r="O112" i="13" s="1"/>
  <c r="O46" i="7"/>
  <c r="S112" i="13" s="1"/>
  <c r="P46" i="7"/>
  <c r="W112" i="13" s="1"/>
  <c r="Q46" i="7"/>
  <c r="AA112" i="13" s="1"/>
  <c r="AB112" i="13"/>
  <c r="X112" i="13"/>
  <c r="T112" i="13"/>
  <c r="P112" i="13"/>
  <c r="L112" i="13"/>
  <c r="H112" i="13"/>
  <c r="D112" i="13"/>
  <c r="R46" i="7" l="1"/>
  <c r="C112" i="13"/>
  <c r="AC112" i="13" s="1"/>
  <c r="D83" i="7" l="1"/>
  <c r="D82" i="7"/>
  <c r="D81" i="7"/>
  <c r="D80" i="7"/>
  <c r="D79" i="7"/>
  <c r="D78" i="7"/>
  <c r="D77" i="7"/>
  <c r="AB117" i="13" l="1"/>
  <c r="X117" i="13"/>
  <c r="T117" i="13"/>
  <c r="P117" i="13"/>
  <c r="L117" i="13"/>
  <c r="H117" i="13"/>
  <c r="D117" i="13"/>
  <c r="AB131" i="13"/>
  <c r="X131" i="13"/>
  <c r="T131" i="13"/>
  <c r="P131" i="13"/>
  <c r="L131" i="13"/>
  <c r="H131" i="13"/>
  <c r="D131" i="13"/>
  <c r="AB213" i="13"/>
  <c r="X213" i="13"/>
  <c r="T213" i="13"/>
  <c r="P213" i="13"/>
  <c r="L213" i="13"/>
  <c r="H213" i="13"/>
  <c r="D213" i="13"/>
  <c r="D70" i="7"/>
  <c r="B78" i="7" s="1"/>
  <c r="E70" i="7"/>
  <c r="B79" i="7" s="1"/>
  <c r="F70" i="7"/>
  <c r="B80" i="7" s="1"/>
  <c r="G70" i="7"/>
  <c r="B81" i="7" s="1"/>
  <c r="H70" i="7"/>
  <c r="B82" i="7" s="1"/>
  <c r="I70" i="7"/>
  <c r="B83" i="7" s="1"/>
  <c r="C70" i="7"/>
  <c r="B77" i="7" s="1"/>
  <c r="AB215" i="13" l="1"/>
  <c r="AB210" i="13"/>
  <c r="X215" i="13"/>
  <c r="X210" i="13"/>
  <c r="T215" i="13"/>
  <c r="T210" i="13"/>
  <c r="P215" i="13"/>
  <c r="P210" i="13"/>
  <c r="L215" i="13"/>
  <c r="L210" i="13"/>
  <c r="H215" i="13"/>
  <c r="H210" i="13"/>
  <c r="D215" i="13"/>
  <c r="D210" i="13"/>
  <c r="AB128" i="13" l="1"/>
  <c r="AB125" i="13"/>
  <c r="AB122" i="13"/>
  <c r="AB119" i="13"/>
  <c r="AB114" i="13"/>
  <c r="AB109" i="13"/>
  <c r="AB106" i="13"/>
  <c r="AB103" i="13"/>
  <c r="AB100" i="13"/>
  <c r="AB97" i="13"/>
  <c r="AB94" i="13"/>
  <c r="AB91" i="13"/>
  <c r="AB88" i="13"/>
  <c r="AB85" i="13"/>
  <c r="AB82" i="13"/>
  <c r="AB79" i="13"/>
  <c r="AB74" i="13"/>
  <c r="AB71" i="13"/>
  <c r="AB68" i="13"/>
  <c r="AB65" i="13"/>
  <c r="AB62" i="13"/>
  <c r="AB59" i="13"/>
  <c r="AB56" i="13"/>
  <c r="AB53" i="13"/>
  <c r="AB50" i="13"/>
  <c r="AB47" i="13"/>
  <c r="AB44" i="13"/>
  <c r="AB41" i="13"/>
  <c r="AB38" i="13"/>
  <c r="AB35" i="13"/>
  <c r="AB32" i="13"/>
  <c r="AB29" i="13"/>
  <c r="AB26" i="13"/>
  <c r="AB23" i="13"/>
  <c r="AB21" i="13"/>
  <c r="AB18" i="13"/>
  <c r="X128" i="13"/>
  <c r="X125" i="13"/>
  <c r="X122" i="13"/>
  <c r="X119" i="13"/>
  <c r="X114" i="13"/>
  <c r="X109" i="13"/>
  <c r="X106" i="13"/>
  <c r="X103" i="13"/>
  <c r="X100" i="13"/>
  <c r="X97" i="13"/>
  <c r="X94" i="13"/>
  <c r="X91" i="13"/>
  <c r="X88" i="13"/>
  <c r="X85" i="13"/>
  <c r="X82" i="13"/>
  <c r="X79" i="13"/>
  <c r="X74" i="13"/>
  <c r="X71" i="13"/>
  <c r="X68" i="13"/>
  <c r="X65" i="13"/>
  <c r="X62" i="13"/>
  <c r="X59" i="13"/>
  <c r="X56" i="13"/>
  <c r="X53" i="13"/>
  <c r="X50" i="13"/>
  <c r="X47" i="13"/>
  <c r="X44" i="13"/>
  <c r="X41" i="13"/>
  <c r="X38" i="13"/>
  <c r="X35" i="13"/>
  <c r="X32" i="13"/>
  <c r="X29" i="13"/>
  <c r="X26" i="13"/>
  <c r="X23" i="13"/>
  <c r="X21" i="13"/>
  <c r="X18" i="13"/>
  <c r="T128" i="13" l="1"/>
  <c r="T125" i="13"/>
  <c r="T122" i="13"/>
  <c r="T119" i="13"/>
  <c r="T114" i="13"/>
  <c r="T109" i="13"/>
  <c r="T106" i="13"/>
  <c r="T103" i="13"/>
  <c r="T100" i="13"/>
  <c r="T97" i="13"/>
  <c r="T94" i="13"/>
  <c r="T91" i="13"/>
  <c r="T88" i="13"/>
  <c r="T85" i="13"/>
  <c r="T82" i="13"/>
  <c r="T79" i="13"/>
  <c r="T74" i="13"/>
  <c r="T71" i="13"/>
  <c r="T68" i="13"/>
  <c r="T65" i="13"/>
  <c r="T62" i="13"/>
  <c r="T59" i="13"/>
  <c r="T56" i="13"/>
  <c r="T53" i="13"/>
  <c r="T50" i="13"/>
  <c r="T47" i="13"/>
  <c r="T44" i="13"/>
  <c r="T41" i="13"/>
  <c r="T38" i="13"/>
  <c r="T35" i="13"/>
  <c r="T32" i="13"/>
  <c r="T29" i="13"/>
  <c r="T26" i="13"/>
  <c r="T23" i="13"/>
  <c r="T21" i="13"/>
  <c r="T18" i="13"/>
  <c r="P128" i="13"/>
  <c r="P125" i="13"/>
  <c r="P122" i="13"/>
  <c r="P119" i="13"/>
  <c r="P114" i="13"/>
  <c r="P109" i="13"/>
  <c r="P106" i="13"/>
  <c r="P103" i="13"/>
  <c r="P100" i="13"/>
  <c r="P97" i="13"/>
  <c r="P94" i="13"/>
  <c r="P91" i="13"/>
  <c r="P88" i="13"/>
  <c r="P85" i="13"/>
  <c r="P82" i="13"/>
  <c r="P79" i="13"/>
  <c r="P74" i="13"/>
  <c r="P71" i="13"/>
  <c r="P68" i="13"/>
  <c r="P65" i="13"/>
  <c r="P62" i="13"/>
  <c r="P59" i="13"/>
  <c r="P56" i="13"/>
  <c r="P53" i="13"/>
  <c r="P50" i="13"/>
  <c r="P47" i="13"/>
  <c r="P44" i="13"/>
  <c r="P41" i="13"/>
  <c r="P38" i="13"/>
  <c r="P35" i="13"/>
  <c r="P32" i="13"/>
  <c r="P29" i="13"/>
  <c r="P26" i="13"/>
  <c r="P23" i="13"/>
  <c r="P21" i="13"/>
  <c r="P18" i="13"/>
  <c r="L128" i="13"/>
  <c r="L125" i="13"/>
  <c r="L122" i="13"/>
  <c r="L119" i="13"/>
  <c r="L114" i="13"/>
  <c r="L109" i="13"/>
  <c r="L106" i="13"/>
  <c r="L103" i="13"/>
  <c r="L100" i="13"/>
  <c r="L97" i="13"/>
  <c r="L94" i="13"/>
  <c r="L91" i="13"/>
  <c r="L88" i="13"/>
  <c r="L85" i="13"/>
  <c r="L82" i="13"/>
  <c r="L79" i="13"/>
  <c r="L74" i="13"/>
  <c r="L71" i="13"/>
  <c r="L68" i="13"/>
  <c r="L65" i="13"/>
  <c r="L62" i="13"/>
  <c r="L59" i="13"/>
  <c r="L56" i="13"/>
  <c r="L53" i="13"/>
  <c r="L50" i="13"/>
  <c r="L47" i="13"/>
  <c r="L44" i="13"/>
  <c r="L41" i="13"/>
  <c r="L38" i="13"/>
  <c r="L35" i="13"/>
  <c r="L32" i="13"/>
  <c r="L29" i="13"/>
  <c r="L26" i="13"/>
  <c r="L23" i="13"/>
  <c r="L21" i="13"/>
  <c r="L18" i="13"/>
  <c r="H128" i="13"/>
  <c r="H125" i="13"/>
  <c r="H122" i="13"/>
  <c r="H119" i="13"/>
  <c r="H114" i="13"/>
  <c r="H109" i="13"/>
  <c r="H106" i="13"/>
  <c r="H103" i="13"/>
  <c r="H100" i="13"/>
  <c r="H97" i="13"/>
  <c r="H94" i="13"/>
  <c r="H91" i="13"/>
  <c r="H88" i="13"/>
  <c r="H85" i="13"/>
  <c r="H82" i="13"/>
  <c r="H79" i="13"/>
  <c r="H74" i="13"/>
  <c r="H71" i="13"/>
  <c r="H68" i="13"/>
  <c r="H65" i="13"/>
  <c r="H62" i="13"/>
  <c r="H59" i="13"/>
  <c r="H56" i="13"/>
  <c r="H53" i="13"/>
  <c r="H50" i="13"/>
  <c r="H47" i="13"/>
  <c r="H44" i="13"/>
  <c r="H41" i="13"/>
  <c r="H38" i="13"/>
  <c r="H35" i="13"/>
  <c r="H32" i="13"/>
  <c r="H29" i="13"/>
  <c r="H26" i="13"/>
  <c r="H23" i="13"/>
  <c r="H21" i="13"/>
  <c r="H18" i="13"/>
  <c r="D128" i="13" l="1"/>
  <c r="D125" i="13"/>
  <c r="D122" i="13"/>
  <c r="D119" i="13"/>
  <c r="D114" i="13"/>
  <c r="D109" i="13"/>
  <c r="D106" i="13"/>
  <c r="D103" i="13"/>
  <c r="D100" i="13"/>
  <c r="D97" i="13"/>
  <c r="D94" i="13"/>
  <c r="D91" i="13"/>
  <c r="D88" i="13"/>
  <c r="D85" i="13"/>
  <c r="D82" i="13"/>
  <c r="D79" i="13"/>
  <c r="D74" i="13"/>
  <c r="D71" i="13"/>
  <c r="D68" i="13"/>
  <c r="D65" i="13"/>
  <c r="D62" i="13"/>
  <c r="D59" i="13"/>
  <c r="D56" i="13"/>
  <c r="D53" i="13"/>
  <c r="D50" i="13"/>
  <c r="D47" i="13"/>
  <c r="D44" i="13"/>
  <c r="D41" i="13"/>
  <c r="D38" i="13"/>
  <c r="D35" i="13"/>
  <c r="D32" i="13"/>
  <c r="D29" i="13"/>
  <c r="D26" i="13"/>
  <c r="D23" i="13"/>
  <c r="D21" i="13"/>
  <c r="D18" i="13"/>
  <c r="B4" i="13" l="1"/>
  <c r="E285" i="13" l="1"/>
  <c r="E284" i="13"/>
  <c r="F95" i="7" l="1"/>
  <c r="G250" i="13"/>
  <c r="H95" i="7" l="1"/>
  <c r="G7" i="13" l="1"/>
  <c r="B7" i="13"/>
  <c r="G6" i="13"/>
  <c r="B6" i="13"/>
  <c r="T211" i="13" l="1"/>
  <c r="X211" i="13"/>
  <c r="AB211" i="13"/>
  <c r="P211" i="13"/>
  <c r="T204" i="13" l="1"/>
  <c r="X204" i="13"/>
  <c r="AB204" i="13"/>
  <c r="P204" i="13"/>
  <c r="P146" i="13" l="1"/>
  <c r="T146" i="13"/>
  <c r="X146" i="13"/>
  <c r="AB146" i="13"/>
  <c r="L146" i="13"/>
  <c r="P148" i="13"/>
  <c r="T148" i="13"/>
  <c r="X148" i="13"/>
  <c r="AB148" i="13"/>
  <c r="P150" i="13"/>
  <c r="T150" i="13"/>
  <c r="X150" i="13"/>
  <c r="AB150" i="13"/>
  <c r="P152" i="13"/>
  <c r="T152" i="13"/>
  <c r="X152" i="13"/>
  <c r="AB152" i="13"/>
  <c r="P154" i="13"/>
  <c r="T154" i="13"/>
  <c r="X154" i="13"/>
  <c r="AB154" i="13"/>
  <c r="P156" i="13"/>
  <c r="T156" i="13"/>
  <c r="X156" i="13"/>
  <c r="AB156" i="13"/>
  <c r="P158" i="13"/>
  <c r="T158" i="13"/>
  <c r="X158" i="13"/>
  <c r="AB158" i="13"/>
  <c r="P160" i="13"/>
  <c r="T160" i="13"/>
  <c r="X160" i="13"/>
  <c r="AB160" i="13"/>
  <c r="P162" i="13"/>
  <c r="T162" i="13"/>
  <c r="X162" i="13"/>
  <c r="AB162" i="13"/>
  <c r="P164" i="13"/>
  <c r="T164" i="13"/>
  <c r="X164" i="13"/>
  <c r="AB164" i="13"/>
  <c r="P167" i="13"/>
  <c r="T167" i="13"/>
  <c r="X167" i="13"/>
  <c r="AB167" i="13"/>
  <c r="P170" i="13"/>
  <c r="T170" i="13"/>
  <c r="X170" i="13"/>
  <c r="AB170" i="13"/>
  <c r="P173" i="13"/>
  <c r="T173" i="13"/>
  <c r="X173" i="13"/>
  <c r="AB173" i="13"/>
  <c r="P176" i="13"/>
  <c r="T176" i="13"/>
  <c r="X176" i="13"/>
  <c r="AB176" i="13"/>
  <c r="P179" i="13"/>
  <c r="T179" i="13"/>
  <c r="X179" i="13"/>
  <c r="AB179" i="13"/>
  <c r="P182" i="13"/>
  <c r="T182" i="13"/>
  <c r="X182" i="13"/>
  <c r="AB182" i="13"/>
  <c r="P185" i="13"/>
  <c r="T185" i="13"/>
  <c r="X185" i="13"/>
  <c r="AB185" i="13"/>
  <c r="P188" i="13"/>
  <c r="T188" i="13"/>
  <c r="X188" i="13"/>
  <c r="AB188" i="13"/>
  <c r="P191" i="13"/>
  <c r="T191" i="13"/>
  <c r="X191" i="13"/>
  <c r="AB191" i="13"/>
  <c r="P194" i="13"/>
  <c r="T194" i="13"/>
  <c r="X194" i="13"/>
  <c r="AB194" i="13"/>
  <c r="L194" i="13"/>
  <c r="L191" i="13"/>
  <c r="L188" i="13"/>
  <c r="L185" i="13"/>
  <c r="L182" i="13"/>
  <c r="L179" i="13"/>
  <c r="L176" i="13"/>
  <c r="L173" i="13"/>
  <c r="L170" i="13"/>
  <c r="L167" i="13"/>
  <c r="L164" i="13"/>
  <c r="L162" i="13"/>
  <c r="L160" i="13"/>
  <c r="L158" i="13"/>
  <c r="L156" i="13"/>
  <c r="L154" i="13"/>
  <c r="L152" i="13"/>
  <c r="L150" i="13"/>
  <c r="L148" i="13"/>
  <c r="P134" i="13"/>
  <c r="T134" i="13"/>
  <c r="X134" i="13"/>
  <c r="AB134" i="13"/>
  <c r="P137" i="13"/>
  <c r="T137" i="13"/>
  <c r="X137" i="13"/>
  <c r="AB137" i="13"/>
  <c r="P140" i="13"/>
  <c r="T140" i="13"/>
  <c r="X140" i="13"/>
  <c r="AB140" i="13"/>
  <c r="P143" i="13"/>
  <c r="T143" i="13"/>
  <c r="X143" i="13"/>
  <c r="AB143" i="13"/>
  <c r="T15" i="13"/>
  <c r="X15" i="13"/>
  <c r="AB15" i="13"/>
  <c r="P15" i="13"/>
  <c r="L15" i="13"/>
  <c r="E247" i="13"/>
  <c r="C83" i="7"/>
  <c r="E239" i="13" s="1"/>
  <c r="E246" i="13"/>
  <c r="C82" i="7"/>
  <c r="E238" i="13" s="1"/>
  <c r="E245" i="13"/>
  <c r="C81" i="7"/>
  <c r="E237" i="13" s="1"/>
  <c r="C80" i="7"/>
  <c r="E236" i="13" s="1"/>
  <c r="E244" i="13"/>
  <c r="D93" i="7" l="1"/>
  <c r="Q34" i="7" s="1"/>
  <c r="AA77" i="13" s="1"/>
  <c r="D92" i="7"/>
  <c r="P34" i="7" s="1"/>
  <c r="W77" i="13" s="1"/>
  <c r="D91" i="7"/>
  <c r="O34" i="7" s="1"/>
  <c r="S77" i="13" s="1"/>
  <c r="D90" i="7"/>
  <c r="N34" i="7" s="1"/>
  <c r="O77" i="13" s="1"/>
  <c r="D88" i="7"/>
  <c r="L34" i="7" s="1"/>
  <c r="G77" i="13" s="1"/>
  <c r="D89" i="7"/>
  <c r="M34" i="7" s="1"/>
  <c r="K77" i="13" s="1"/>
  <c r="F300" i="13" l="1"/>
  <c r="O48" i="7"/>
  <c r="S117" i="13" s="1"/>
  <c r="O22" i="7"/>
  <c r="F297" i="13"/>
  <c r="L48" i="7"/>
  <c r="G117" i="13" s="1"/>
  <c r="L22" i="7"/>
  <c r="F299" i="13"/>
  <c r="N48" i="7"/>
  <c r="O117" i="13" s="1"/>
  <c r="N22" i="7"/>
  <c r="M22" i="7"/>
  <c r="M48" i="7"/>
  <c r="K117" i="13" s="1"/>
  <c r="F301" i="13"/>
  <c r="P22" i="7"/>
  <c r="P48" i="7"/>
  <c r="W117" i="13" s="1"/>
  <c r="F302" i="13"/>
  <c r="Q22" i="7"/>
  <c r="Q48" i="7"/>
  <c r="AA117" i="13" s="1"/>
  <c r="E81" i="7"/>
  <c r="E80" i="7"/>
  <c r="E83" i="7"/>
  <c r="E82" i="7"/>
  <c r="M10" i="7"/>
  <c r="F298" i="13"/>
  <c r="Q69" i="7"/>
  <c r="Q68" i="7"/>
  <c r="Q10" i="7"/>
  <c r="Q11" i="7"/>
  <c r="AA204" i="13" s="1"/>
  <c r="F239" i="13" s="1"/>
  <c r="H239" i="13" s="1"/>
  <c r="Q12" i="7"/>
  <c r="AA21" i="13" s="1"/>
  <c r="Q13" i="7"/>
  <c r="Q14" i="7"/>
  <c r="Q15" i="7"/>
  <c r="Q16" i="7"/>
  <c r="Q17" i="7"/>
  <c r="Q18" i="7"/>
  <c r="Q19" i="7"/>
  <c r="Q20" i="7"/>
  <c r="AA44" i="13" s="1"/>
  <c r="Q21" i="7"/>
  <c r="AA210" i="13" s="1"/>
  <c r="Q23" i="7"/>
  <c r="Q24" i="7"/>
  <c r="Q25" i="7"/>
  <c r="Q26" i="7"/>
  <c r="Q27" i="7"/>
  <c r="Q28" i="7"/>
  <c r="Q29" i="7"/>
  <c r="Q30" i="7"/>
  <c r="Q31" i="7"/>
  <c r="Q32" i="7"/>
  <c r="Q33" i="7"/>
  <c r="Q35" i="7"/>
  <c r="Q36" i="7"/>
  <c r="Q37" i="7"/>
  <c r="Q38" i="7"/>
  <c r="Q39" i="7"/>
  <c r="Q40" i="7"/>
  <c r="Q41" i="7"/>
  <c r="Q42" i="7"/>
  <c r="Q43" i="7"/>
  <c r="Q44" i="7"/>
  <c r="Q45" i="7"/>
  <c r="AA110" i="13" s="1"/>
  <c r="Q47" i="7"/>
  <c r="Q49" i="7"/>
  <c r="Q50" i="7"/>
  <c r="Q51" i="7"/>
  <c r="Q52" i="7"/>
  <c r="AA150" i="13"/>
  <c r="Q53" i="7"/>
  <c r="Q54" i="7"/>
  <c r="AA154" i="13" s="1"/>
  <c r="Q55" i="7"/>
  <c r="AA156" i="13" s="1"/>
  <c r="Q56" i="7"/>
  <c r="AA158" i="13" s="1"/>
  <c r="Q57" i="7"/>
  <c r="AA160" i="13" s="1"/>
  <c r="Q58" i="7"/>
  <c r="AA162" i="13" s="1"/>
  <c r="Q59" i="7"/>
  <c r="Q60" i="7"/>
  <c r="Q61" i="7"/>
  <c r="Q62" i="7"/>
  <c r="Q63" i="7"/>
  <c r="Q64" i="7"/>
  <c r="Q65" i="7"/>
  <c r="Q66" i="7"/>
  <c r="Q67" i="7"/>
  <c r="N10" i="7"/>
  <c r="N69" i="7"/>
  <c r="N11" i="7"/>
  <c r="O204" i="13" s="1"/>
  <c r="F236" i="13" s="1"/>
  <c r="H236" i="13" s="1"/>
  <c r="N12" i="7"/>
  <c r="O21" i="13" s="1"/>
  <c r="N13" i="7"/>
  <c r="N14" i="7"/>
  <c r="N15" i="7"/>
  <c r="N16" i="7"/>
  <c r="N17" i="7"/>
  <c r="N18" i="7"/>
  <c r="N19" i="7"/>
  <c r="N20" i="7"/>
  <c r="O44" i="13" s="1"/>
  <c r="N21" i="7"/>
  <c r="O210" i="13" s="1"/>
  <c r="N23" i="7"/>
  <c r="N24" i="7"/>
  <c r="N25" i="7"/>
  <c r="N26" i="7"/>
  <c r="N27" i="7"/>
  <c r="N28" i="7"/>
  <c r="N29" i="7"/>
  <c r="N30" i="7"/>
  <c r="N31" i="7"/>
  <c r="N32" i="7"/>
  <c r="N33" i="7"/>
  <c r="N35" i="7"/>
  <c r="N36" i="7"/>
  <c r="N37" i="7"/>
  <c r="N38" i="7"/>
  <c r="N39" i="7"/>
  <c r="N40" i="7"/>
  <c r="N41" i="7"/>
  <c r="N42" i="7"/>
  <c r="N43" i="7"/>
  <c r="N44" i="7"/>
  <c r="N45" i="7"/>
  <c r="N47" i="7"/>
  <c r="N49" i="7"/>
  <c r="N50" i="7"/>
  <c r="N51" i="7"/>
  <c r="N52" i="7"/>
  <c r="O150" i="13"/>
  <c r="N53" i="7"/>
  <c r="N54" i="7"/>
  <c r="O154" i="13" s="1"/>
  <c r="N55" i="7"/>
  <c r="O156" i="13" s="1"/>
  <c r="N56" i="7"/>
  <c r="O158" i="13" s="1"/>
  <c r="N57" i="7"/>
  <c r="O160" i="13" s="1"/>
  <c r="N58" i="7"/>
  <c r="O162" i="13" s="1"/>
  <c r="N59" i="7"/>
  <c r="N60" i="7"/>
  <c r="N61" i="7"/>
  <c r="N62" i="7"/>
  <c r="N63" i="7"/>
  <c r="N64" i="7"/>
  <c r="N65" i="7"/>
  <c r="N66" i="7"/>
  <c r="N67" i="7"/>
  <c r="N68" i="7"/>
  <c r="O11" i="7"/>
  <c r="S204" i="13" s="1"/>
  <c r="F237" i="13" s="1"/>
  <c r="H237" i="13" s="1"/>
  <c r="O12" i="7"/>
  <c r="S21" i="13" s="1"/>
  <c r="O13" i="7"/>
  <c r="O14" i="7"/>
  <c r="O15" i="7"/>
  <c r="O16" i="7"/>
  <c r="O17" i="7"/>
  <c r="O18" i="7"/>
  <c r="O19" i="7"/>
  <c r="O20" i="7"/>
  <c r="S44" i="13" s="1"/>
  <c r="O21" i="7"/>
  <c r="S210" i="13" s="1"/>
  <c r="O23" i="7"/>
  <c r="O24" i="7"/>
  <c r="O25" i="7"/>
  <c r="O26" i="7"/>
  <c r="O27" i="7"/>
  <c r="O28" i="7"/>
  <c r="O29" i="7"/>
  <c r="O30" i="7"/>
  <c r="O31" i="7"/>
  <c r="O32" i="7"/>
  <c r="O33" i="7"/>
  <c r="O35" i="7"/>
  <c r="O36" i="7"/>
  <c r="O37" i="7"/>
  <c r="O38" i="7"/>
  <c r="O39" i="7"/>
  <c r="O40" i="7"/>
  <c r="O41" i="7"/>
  <c r="O42" i="7"/>
  <c r="O43" i="7"/>
  <c r="O44" i="7"/>
  <c r="O45" i="7"/>
  <c r="S110" i="13" s="1"/>
  <c r="O47" i="7"/>
  <c r="O49" i="7"/>
  <c r="O50" i="7"/>
  <c r="O51" i="7"/>
  <c r="O52" i="7"/>
  <c r="S150" i="13"/>
  <c r="O53" i="7"/>
  <c r="O54" i="7"/>
  <c r="S154" i="13" s="1"/>
  <c r="O55" i="7"/>
  <c r="S156" i="13" s="1"/>
  <c r="O56" i="7"/>
  <c r="S158" i="13" s="1"/>
  <c r="O57" i="7"/>
  <c r="S160" i="13" s="1"/>
  <c r="O58" i="7"/>
  <c r="S162" i="13" s="1"/>
  <c r="O59" i="7"/>
  <c r="O60" i="7"/>
  <c r="O61" i="7"/>
  <c r="O62" i="7"/>
  <c r="O63" i="7"/>
  <c r="O64" i="7"/>
  <c r="O65" i="7"/>
  <c r="O66" i="7"/>
  <c r="O67" i="7"/>
  <c r="O68" i="7"/>
  <c r="O69" i="7"/>
  <c r="O10" i="7"/>
  <c r="P68" i="7"/>
  <c r="P11" i="7"/>
  <c r="W204" i="13" s="1"/>
  <c r="F238" i="13" s="1"/>
  <c r="H238" i="13" s="1"/>
  <c r="P12" i="7"/>
  <c r="W21" i="13" s="1"/>
  <c r="P13" i="7"/>
  <c r="P14" i="7"/>
  <c r="P15" i="7"/>
  <c r="P16" i="7"/>
  <c r="P17" i="7"/>
  <c r="P18" i="7"/>
  <c r="P19" i="7"/>
  <c r="P20" i="7"/>
  <c r="W44" i="13" s="1"/>
  <c r="P21" i="7"/>
  <c r="W210" i="13" s="1"/>
  <c r="P23" i="7"/>
  <c r="P24" i="7"/>
  <c r="P25" i="7"/>
  <c r="P26" i="7"/>
  <c r="P27" i="7"/>
  <c r="P28" i="7"/>
  <c r="P29" i="7"/>
  <c r="P30" i="7"/>
  <c r="P31" i="7"/>
  <c r="P32" i="7"/>
  <c r="P33" i="7"/>
  <c r="P35" i="7"/>
  <c r="P36" i="7"/>
  <c r="P37" i="7"/>
  <c r="P38" i="7"/>
  <c r="P39" i="7"/>
  <c r="P40" i="7"/>
  <c r="P41" i="7"/>
  <c r="P42" i="7"/>
  <c r="P43" i="7"/>
  <c r="P44" i="7"/>
  <c r="P45" i="7"/>
  <c r="P47" i="7"/>
  <c r="P49" i="7"/>
  <c r="P50" i="7"/>
  <c r="P51" i="7"/>
  <c r="P52" i="7"/>
  <c r="W150" i="13"/>
  <c r="P53" i="7"/>
  <c r="P54" i="7"/>
  <c r="W154" i="13" s="1"/>
  <c r="P55" i="7"/>
  <c r="W156" i="13" s="1"/>
  <c r="P56" i="7"/>
  <c r="W158" i="13" s="1"/>
  <c r="P57" i="7"/>
  <c r="W160" i="13" s="1"/>
  <c r="P58" i="7"/>
  <c r="W162" i="13" s="1"/>
  <c r="P59" i="7"/>
  <c r="P60" i="7"/>
  <c r="P61" i="7"/>
  <c r="P62" i="7"/>
  <c r="P63" i="7"/>
  <c r="P64" i="7"/>
  <c r="P65" i="7"/>
  <c r="P66" i="7"/>
  <c r="P67" i="7"/>
  <c r="P10" i="7"/>
  <c r="P69" i="7"/>
  <c r="E243" i="13"/>
  <c r="O109" i="13" l="1"/>
  <c r="O110" i="13"/>
  <c r="AA214" i="13"/>
  <c r="AA213" i="13"/>
  <c r="S213" i="13"/>
  <c r="S214" i="13"/>
  <c r="K214" i="13"/>
  <c r="K213" i="13"/>
  <c r="G214" i="13"/>
  <c r="G213" i="13"/>
  <c r="W214" i="13"/>
  <c r="W213" i="13"/>
  <c r="O214" i="13"/>
  <c r="O213" i="13"/>
  <c r="S152" i="13"/>
  <c r="S131" i="13"/>
  <c r="W152" i="13"/>
  <c r="W131" i="13"/>
  <c r="O152" i="13"/>
  <c r="O131" i="13"/>
  <c r="AA152" i="13"/>
  <c r="AA131" i="13"/>
  <c r="W146" i="13"/>
  <c r="W126" i="13"/>
  <c r="W125" i="13"/>
  <c r="W148" i="13"/>
  <c r="W129" i="13"/>
  <c r="W128" i="13"/>
  <c r="W115" i="13"/>
  <c r="W114" i="13"/>
  <c r="W109" i="13"/>
  <c r="W110" i="13"/>
  <c r="W123" i="13"/>
  <c r="W122" i="13"/>
  <c r="W107" i="13"/>
  <c r="W106" i="13"/>
  <c r="W120" i="13"/>
  <c r="W119" i="13"/>
  <c r="W103" i="13"/>
  <c r="W104" i="13"/>
  <c r="F92" i="7"/>
  <c r="H92" i="7" s="1"/>
  <c r="E230" i="13"/>
  <c r="E291" i="13"/>
  <c r="E231" i="13"/>
  <c r="E292" i="13"/>
  <c r="F93" i="7"/>
  <c r="H93" i="7" s="1"/>
  <c r="F90" i="7"/>
  <c r="H90" i="7" s="1"/>
  <c r="E289" i="13"/>
  <c r="E228" i="13"/>
  <c r="E229" i="13"/>
  <c r="E290" i="13"/>
  <c r="F91" i="7"/>
  <c r="H91" i="7" s="1"/>
  <c r="W216" i="13"/>
  <c r="W215" i="13"/>
  <c r="O216" i="13"/>
  <c r="O215" i="13"/>
  <c r="AA215" i="13"/>
  <c r="AA216" i="13"/>
  <c r="S216" i="13"/>
  <c r="S215" i="13"/>
  <c r="W94" i="13"/>
  <c r="W95" i="13"/>
  <c r="W82" i="13"/>
  <c r="W83" i="13"/>
  <c r="W68" i="13"/>
  <c r="W69" i="13"/>
  <c r="W56" i="13"/>
  <c r="W57" i="13"/>
  <c r="W38" i="13"/>
  <c r="W39" i="13"/>
  <c r="W26" i="13"/>
  <c r="W27" i="13"/>
  <c r="AA146" i="13"/>
  <c r="AA126" i="13"/>
  <c r="AA125" i="13"/>
  <c r="AA109" i="13"/>
  <c r="AA98" i="13"/>
  <c r="AA97" i="13"/>
  <c r="AA86" i="13"/>
  <c r="AA85" i="13"/>
  <c r="AA72" i="13"/>
  <c r="AA71" i="13"/>
  <c r="AA60" i="13"/>
  <c r="AA59" i="13"/>
  <c r="AA48" i="13"/>
  <c r="AA47" i="13"/>
  <c r="AA42" i="13"/>
  <c r="AA41" i="13"/>
  <c r="AA30" i="13"/>
  <c r="AA29" i="13"/>
  <c r="W92" i="13"/>
  <c r="W91" i="13"/>
  <c r="W80" i="13"/>
  <c r="W79" i="13"/>
  <c r="W66" i="13"/>
  <c r="W65" i="13"/>
  <c r="W54" i="13"/>
  <c r="W53" i="13"/>
  <c r="W36" i="13"/>
  <c r="W35" i="13"/>
  <c r="W24" i="13"/>
  <c r="W23" i="13"/>
  <c r="AA122" i="13"/>
  <c r="AA123" i="13"/>
  <c r="AA107" i="13"/>
  <c r="AA106" i="13"/>
  <c r="AA94" i="13"/>
  <c r="AA95" i="13"/>
  <c r="AA82" i="13"/>
  <c r="AA83" i="13"/>
  <c r="AA68" i="13"/>
  <c r="AA69" i="13"/>
  <c r="AA57" i="13"/>
  <c r="AA56" i="13"/>
  <c r="AA39" i="13"/>
  <c r="AA38" i="13"/>
  <c r="AA27" i="13"/>
  <c r="AA26" i="13"/>
  <c r="AA19" i="13"/>
  <c r="AA18" i="13"/>
  <c r="W19" i="13"/>
  <c r="W18" i="13"/>
  <c r="W100" i="13"/>
  <c r="W101" i="13"/>
  <c r="W88" i="13"/>
  <c r="W89" i="13"/>
  <c r="I230" i="13" s="1"/>
  <c r="W74" i="13"/>
  <c r="W75" i="13"/>
  <c r="W62" i="13"/>
  <c r="W63" i="13"/>
  <c r="W50" i="13"/>
  <c r="W51" i="13"/>
  <c r="W45" i="13"/>
  <c r="W32" i="13"/>
  <c r="W33" i="13"/>
  <c r="AA120" i="13"/>
  <c r="AA119" i="13"/>
  <c r="AA104" i="13"/>
  <c r="AA103" i="13"/>
  <c r="AA92" i="13"/>
  <c r="AA91" i="13"/>
  <c r="AA80" i="13"/>
  <c r="AA79" i="13"/>
  <c r="AA66" i="13"/>
  <c r="AA65" i="13"/>
  <c r="AA54" i="13"/>
  <c r="AA53" i="13"/>
  <c r="AA36" i="13"/>
  <c r="AA35" i="13"/>
  <c r="AA24" i="13"/>
  <c r="AA23" i="13"/>
  <c r="W98" i="13"/>
  <c r="W97" i="13"/>
  <c r="W86" i="13"/>
  <c r="W85" i="13"/>
  <c r="W72" i="13"/>
  <c r="W71" i="13"/>
  <c r="W60" i="13"/>
  <c r="W59" i="13"/>
  <c r="W48" i="13"/>
  <c r="W47" i="13"/>
  <c r="W42" i="13"/>
  <c r="W41" i="13"/>
  <c r="W30" i="13"/>
  <c r="W29" i="13"/>
  <c r="AA148" i="13"/>
  <c r="AA129" i="13"/>
  <c r="AA128" i="13"/>
  <c r="AA114" i="13"/>
  <c r="AA115" i="13"/>
  <c r="AA100" i="13"/>
  <c r="AA101" i="13"/>
  <c r="AA89" i="13"/>
  <c r="I231" i="13" s="1"/>
  <c r="AA88" i="13"/>
  <c r="AA75" i="13"/>
  <c r="AA74" i="13"/>
  <c r="AA62" i="13"/>
  <c r="AA63" i="13"/>
  <c r="AA50" i="13"/>
  <c r="AA51" i="13"/>
  <c r="AA45" i="13"/>
  <c r="AA32" i="13"/>
  <c r="AA33" i="13"/>
  <c r="S106" i="13"/>
  <c r="S107" i="13"/>
  <c r="S68" i="13"/>
  <c r="S69" i="13"/>
  <c r="S148" i="13"/>
  <c r="S128" i="13"/>
  <c r="S129" i="13"/>
  <c r="S114" i="13"/>
  <c r="S115" i="13"/>
  <c r="S100" i="13"/>
  <c r="S101" i="13"/>
  <c r="S88" i="13"/>
  <c r="S89" i="13"/>
  <c r="I229" i="13" s="1"/>
  <c r="S74" i="13"/>
  <c r="S75" i="13"/>
  <c r="S62" i="13"/>
  <c r="S63" i="13"/>
  <c r="S50" i="13"/>
  <c r="S51" i="13"/>
  <c r="S45" i="13"/>
  <c r="S32" i="13"/>
  <c r="S33" i="13"/>
  <c r="O146" i="13"/>
  <c r="O126" i="13"/>
  <c r="O125" i="13"/>
  <c r="O97" i="13"/>
  <c r="O98" i="13"/>
  <c r="O85" i="13"/>
  <c r="O86" i="13"/>
  <c r="O71" i="13"/>
  <c r="O72" i="13"/>
  <c r="O59" i="13"/>
  <c r="O60" i="13"/>
  <c r="O47" i="13"/>
  <c r="O48" i="13"/>
  <c r="O41" i="13"/>
  <c r="O42" i="13"/>
  <c r="O29" i="13"/>
  <c r="O30" i="13"/>
  <c r="S94" i="13"/>
  <c r="S95" i="13"/>
  <c r="S19" i="13"/>
  <c r="S18" i="13"/>
  <c r="S146" i="13"/>
  <c r="S126" i="13"/>
  <c r="S125" i="13"/>
  <c r="S109" i="13"/>
  <c r="S98" i="13"/>
  <c r="S97" i="13"/>
  <c r="S86" i="13"/>
  <c r="S85" i="13"/>
  <c r="S72" i="13"/>
  <c r="S71" i="13"/>
  <c r="S60" i="13"/>
  <c r="S59" i="13"/>
  <c r="S48" i="13"/>
  <c r="S47" i="13"/>
  <c r="S42" i="13"/>
  <c r="S41" i="13"/>
  <c r="S30" i="13"/>
  <c r="S29" i="13"/>
  <c r="O123" i="13"/>
  <c r="O122" i="13"/>
  <c r="O107" i="13"/>
  <c r="O106" i="13"/>
  <c r="O95" i="13"/>
  <c r="O94" i="13"/>
  <c r="O83" i="13"/>
  <c r="O82" i="13"/>
  <c r="O69" i="13"/>
  <c r="O68" i="13"/>
  <c r="O57" i="13"/>
  <c r="O56" i="13"/>
  <c r="O39" i="13"/>
  <c r="O38" i="13"/>
  <c r="O27" i="13"/>
  <c r="O26" i="13"/>
  <c r="S122" i="13"/>
  <c r="S123" i="13"/>
  <c r="S82" i="13"/>
  <c r="S83" i="13"/>
  <c r="S56" i="13"/>
  <c r="S57" i="13"/>
  <c r="S26" i="13"/>
  <c r="S27" i="13"/>
  <c r="O120" i="13"/>
  <c r="O119" i="13"/>
  <c r="O103" i="13"/>
  <c r="O104" i="13"/>
  <c r="O91" i="13"/>
  <c r="O92" i="13"/>
  <c r="O79" i="13"/>
  <c r="O80" i="13"/>
  <c r="O65" i="13"/>
  <c r="O66" i="13"/>
  <c r="O53" i="13"/>
  <c r="O54" i="13"/>
  <c r="O35" i="13"/>
  <c r="O36" i="13"/>
  <c r="O23" i="13"/>
  <c r="O24" i="13"/>
  <c r="O19" i="13"/>
  <c r="O18" i="13"/>
  <c r="S38" i="13"/>
  <c r="S39" i="13"/>
  <c r="S120" i="13"/>
  <c r="S119" i="13"/>
  <c r="S103" i="13"/>
  <c r="S104" i="13"/>
  <c r="S92" i="13"/>
  <c r="S91" i="13"/>
  <c r="S80" i="13"/>
  <c r="S79" i="13"/>
  <c r="S66" i="13"/>
  <c r="S65" i="13"/>
  <c r="S54" i="13"/>
  <c r="S53" i="13"/>
  <c r="S36" i="13"/>
  <c r="S35" i="13"/>
  <c r="S24" i="13"/>
  <c r="S23" i="13"/>
  <c r="O148" i="13"/>
  <c r="O129" i="13"/>
  <c r="O128" i="13"/>
  <c r="O115" i="13"/>
  <c r="O114" i="13"/>
  <c r="O101" i="13"/>
  <c r="O100" i="13"/>
  <c r="O89" i="13"/>
  <c r="I228" i="13" s="1"/>
  <c r="O88" i="13"/>
  <c r="O75" i="13"/>
  <c r="O74" i="13"/>
  <c r="O63" i="13"/>
  <c r="O62" i="13"/>
  <c r="O51" i="13"/>
  <c r="O50" i="13"/>
  <c r="O45" i="13"/>
  <c r="O33" i="13"/>
  <c r="O32" i="13"/>
  <c r="K19" i="13"/>
  <c r="K18" i="13"/>
  <c r="W194" i="13"/>
  <c r="W195" i="13"/>
  <c r="O194" i="13"/>
  <c r="O195" i="13"/>
  <c r="S194" i="13"/>
  <c r="S195" i="13"/>
  <c r="AA195" i="13"/>
  <c r="AA194" i="13"/>
  <c r="W191" i="13"/>
  <c r="W192" i="13"/>
  <c r="W188" i="13"/>
  <c r="W189" i="13"/>
  <c r="S132" i="13"/>
  <c r="S212" i="13"/>
  <c r="S211" i="13"/>
  <c r="O192" i="13"/>
  <c r="O191" i="13"/>
  <c r="AA168" i="13"/>
  <c r="AA167" i="13"/>
  <c r="S191" i="13"/>
  <c r="S192" i="13"/>
  <c r="S168" i="13"/>
  <c r="S167" i="13"/>
  <c r="O189" i="13"/>
  <c r="O188" i="13"/>
  <c r="O165" i="13"/>
  <c r="O164" i="13"/>
  <c r="AA189" i="13"/>
  <c r="AA188" i="13"/>
  <c r="AA164" i="13"/>
  <c r="AA165" i="13"/>
  <c r="S143" i="13"/>
  <c r="S144" i="13"/>
  <c r="W164" i="13"/>
  <c r="W165" i="13"/>
  <c r="O168" i="13"/>
  <c r="O167" i="13"/>
  <c r="S188" i="13"/>
  <c r="S189" i="13"/>
  <c r="S164" i="13"/>
  <c r="S165" i="13"/>
  <c r="O186" i="13"/>
  <c r="O185" i="13"/>
  <c r="AA185" i="13"/>
  <c r="AA186" i="13"/>
  <c r="W132" i="13"/>
  <c r="S177" i="13"/>
  <c r="S176" i="13"/>
  <c r="S171" i="13"/>
  <c r="S170" i="13"/>
  <c r="O16" i="13"/>
  <c r="O15" i="13"/>
  <c r="AA191" i="13"/>
  <c r="AA192" i="13"/>
  <c r="W185" i="13"/>
  <c r="W186" i="13"/>
  <c r="W182" i="13"/>
  <c r="W183" i="13"/>
  <c r="W144" i="13"/>
  <c r="W143" i="13"/>
  <c r="W179" i="13"/>
  <c r="W180" i="13"/>
  <c r="W141" i="13"/>
  <c r="W140" i="13"/>
  <c r="S185" i="13"/>
  <c r="S186" i="13"/>
  <c r="O183" i="13"/>
  <c r="O182" i="13"/>
  <c r="O144" i="13"/>
  <c r="O143" i="13"/>
  <c r="AA183" i="13"/>
  <c r="AA182" i="13"/>
  <c r="AA144" i="13"/>
  <c r="AA143" i="13"/>
  <c r="W138" i="13"/>
  <c r="W137" i="13"/>
  <c r="S182" i="13"/>
  <c r="S183" i="13"/>
  <c r="O180" i="13"/>
  <c r="O179" i="13"/>
  <c r="O141" i="13"/>
  <c r="O140" i="13"/>
  <c r="AA141" i="13"/>
  <c r="AA140" i="13"/>
  <c r="AA179" i="13"/>
  <c r="AA180" i="13"/>
  <c r="W173" i="13"/>
  <c r="W174" i="13"/>
  <c r="W135" i="13"/>
  <c r="W134" i="13"/>
  <c r="S179" i="13"/>
  <c r="S180" i="13"/>
  <c r="S140" i="13"/>
  <c r="S141" i="13"/>
  <c r="O177" i="13"/>
  <c r="O176" i="13"/>
  <c r="O138" i="13"/>
  <c r="O137" i="13"/>
  <c r="AA176" i="13"/>
  <c r="AA177" i="13"/>
  <c r="AA138" i="13"/>
  <c r="AA137" i="13"/>
  <c r="W176" i="13"/>
  <c r="W177" i="13"/>
  <c r="AA174" i="13"/>
  <c r="AA173" i="13"/>
  <c r="W170" i="13"/>
  <c r="W171" i="13"/>
  <c r="W212" i="13"/>
  <c r="W211" i="13"/>
  <c r="S137" i="13"/>
  <c r="S138" i="13"/>
  <c r="O174" i="13"/>
  <c r="O173" i="13"/>
  <c r="O135" i="13"/>
  <c r="O134" i="13"/>
  <c r="AA135" i="13"/>
  <c r="AA134" i="13"/>
  <c r="P70" i="7"/>
  <c r="W16" i="13"/>
  <c r="W15" i="13"/>
  <c r="W167" i="13"/>
  <c r="W168" i="13"/>
  <c r="O70" i="7"/>
  <c r="S15" i="13"/>
  <c r="S16" i="13"/>
  <c r="S173" i="13"/>
  <c r="S174" i="13"/>
  <c r="S134" i="13"/>
  <c r="S135" i="13"/>
  <c r="O171" i="13"/>
  <c r="O170" i="13"/>
  <c r="O132" i="13"/>
  <c r="O211" i="13"/>
  <c r="O212" i="13"/>
  <c r="AA170" i="13"/>
  <c r="AA171" i="13"/>
  <c r="AA132" i="13"/>
  <c r="AA211" i="13"/>
  <c r="AA212" i="13"/>
  <c r="AA15" i="13"/>
  <c r="AA16" i="13"/>
  <c r="N70" i="7"/>
  <c r="Q70" i="7"/>
  <c r="D84" i="7"/>
  <c r="D87" i="7"/>
  <c r="K34" i="7" s="1"/>
  <c r="G244" i="13" l="1"/>
  <c r="F244" i="13" s="1"/>
  <c r="H245" i="13"/>
  <c r="F245" i="13" s="1"/>
  <c r="H244" i="13"/>
  <c r="G245" i="13"/>
  <c r="H246" i="13"/>
  <c r="H247" i="13"/>
  <c r="G246" i="13"/>
  <c r="F246" i="13" s="1"/>
  <c r="G247" i="13"/>
  <c r="H229" i="13"/>
  <c r="H230" i="13"/>
  <c r="H231" i="13"/>
  <c r="H228" i="13"/>
  <c r="R34" i="7"/>
  <c r="C77" i="13"/>
  <c r="AC77" i="13" s="1"/>
  <c r="F296" i="13"/>
  <c r="K22" i="7"/>
  <c r="K48" i="7"/>
  <c r="G228" i="13"/>
  <c r="G229" i="13"/>
  <c r="G231" i="13"/>
  <c r="G230" i="13"/>
  <c r="H162" i="13"/>
  <c r="H160" i="13"/>
  <c r="D162" i="13"/>
  <c r="D160" i="13"/>
  <c r="M57" i="7"/>
  <c r="K160" i="13" s="1"/>
  <c r="M58" i="7"/>
  <c r="K162" i="13" s="1"/>
  <c r="L57" i="7"/>
  <c r="G160" i="13" s="1"/>
  <c r="L58" i="7"/>
  <c r="G162" i="13" s="1"/>
  <c r="K57" i="7"/>
  <c r="C160" i="13" s="1"/>
  <c r="K58" i="7"/>
  <c r="C162" i="13" s="1"/>
  <c r="F247" i="13" l="1"/>
  <c r="C117" i="13"/>
  <c r="AC117" i="13" s="1"/>
  <c r="R48" i="7"/>
  <c r="C213" i="13"/>
  <c r="C214" i="13"/>
  <c r="AC214" i="13" s="1"/>
  <c r="R22" i="7"/>
  <c r="F228" i="13"/>
  <c r="F229" i="13"/>
  <c r="F231" i="13"/>
  <c r="F230" i="13"/>
  <c r="AC162" i="13"/>
  <c r="AC160" i="13"/>
  <c r="R57" i="7"/>
  <c r="R58" i="7"/>
  <c r="AC213" i="13" l="1"/>
  <c r="L211" i="13"/>
  <c r="H211" i="13"/>
  <c r="D211" i="13"/>
  <c r="C199" i="13" l="1"/>
  <c r="C198" i="13"/>
  <c r="F248" i="13" s="1"/>
  <c r="H194" i="13"/>
  <c r="D194" i="13"/>
  <c r="H185" i="13"/>
  <c r="D185" i="13"/>
  <c r="H182" i="13"/>
  <c r="D182" i="13"/>
  <c r="H170" i="13"/>
  <c r="D170" i="13"/>
  <c r="H167" i="13"/>
  <c r="D167" i="13"/>
  <c r="L143" i="13"/>
  <c r="H143" i="13"/>
  <c r="D143" i="13"/>
  <c r="L140" i="13"/>
  <c r="H140" i="13"/>
  <c r="D140" i="13"/>
  <c r="L134" i="13"/>
  <c r="H134" i="13"/>
  <c r="D134" i="13"/>
  <c r="L69" i="7"/>
  <c r="M69" i="7"/>
  <c r="L65" i="7"/>
  <c r="M65" i="7"/>
  <c r="L66" i="7"/>
  <c r="M66" i="7"/>
  <c r="L60" i="7"/>
  <c r="M60" i="7"/>
  <c r="L61" i="7"/>
  <c r="M61" i="7"/>
  <c r="L49" i="7"/>
  <c r="M49" i="7"/>
  <c r="L50" i="7"/>
  <c r="M50" i="7"/>
  <c r="L47" i="7"/>
  <c r="M47" i="7"/>
  <c r="L44" i="7"/>
  <c r="M44" i="7"/>
  <c r="L43" i="7"/>
  <c r="M43" i="7"/>
  <c r="L41" i="7"/>
  <c r="M41" i="7"/>
  <c r="L39" i="7"/>
  <c r="M39" i="7"/>
  <c r="L36" i="7"/>
  <c r="M36" i="7"/>
  <c r="L37" i="7"/>
  <c r="M37" i="7"/>
  <c r="L32" i="7"/>
  <c r="M32" i="7"/>
  <c r="L30" i="7"/>
  <c r="M30" i="7"/>
  <c r="L29" i="7"/>
  <c r="M29" i="7"/>
  <c r="M26" i="7"/>
  <c r="L27" i="7"/>
  <c r="M27" i="7"/>
  <c r="L24" i="7"/>
  <c r="M24" i="7"/>
  <c r="L21" i="7"/>
  <c r="G210" i="13" s="1"/>
  <c r="M21" i="7"/>
  <c r="K210" i="13" s="1"/>
  <c r="L19" i="7"/>
  <c r="M19" i="7"/>
  <c r="L16" i="7"/>
  <c r="M16" i="7"/>
  <c r="L17" i="7"/>
  <c r="M17" i="7"/>
  <c r="K33" i="13" l="1"/>
  <c r="K32" i="13"/>
  <c r="K57" i="13"/>
  <c r="K56" i="13"/>
  <c r="G63" i="13"/>
  <c r="G62" i="13"/>
  <c r="G72" i="13"/>
  <c r="G71" i="13"/>
  <c r="G83" i="13"/>
  <c r="G82" i="13"/>
  <c r="G98" i="13"/>
  <c r="G97" i="13"/>
  <c r="G107" i="13"/>
  <c r="G106" i="13"/>
  <c r="G123" i="13"/>
  <c r="G122" i="13"/>
  <c r="K35" i="13"/>
  <c r="K36" i="13"/>
  <c r="G33" i="13"/>
  <c r="G32" i="13"/>
  <c r="G57" i="13"/>
  <c r="G56" i="13"/>
  <c r="K65" i="13"/>
  <c r="K66" i="13"/>
  <c r="K85" i="13"/>
  <c r="K86" i="13"/>
  <c r="K91" i="13"/>
  <c r="K92" i="13"/>
  <c r="K103" i="13"/>
  <c r="K104" i="13"/>
  <c r="K115" i="13"/>
  <c r="K114" i="13"/>
  <c r="K119" i="13"/>
  <c r="K120" i="13"/>
  <c r="K41" i="13"/>
  <c r="K42" i="13"/>
  <c r="K47" i="13"/>
  <c r="K48" i="13"/>
  <c r="K53" i="13"/>
  <c r="K54" i="13"/>
  <c r="G66" i="13"/>
  <c r="G65" i="13"/>
  <c r="G86" i="13"/>
  <c r="G85" i="13"/>
  <c r="G92" i="13"/>
  <c r="G91" i="13"/>
  <c r="G104" i="13"/>
  <c r="G103" i="13"/>
  <c r="G115" i="13"/>
  <c r="G114" i="13"/>
  <c r="G120" i="13"/>
  <c r="G119" i="13"/>
  <c r="G36" i="13"/>
  <c r="G35" i="13"/>
  <c r="G42" i="13"/>
  <c r="G41" i="13"/>
  <c r="G48" i="13"/>
  <c r="G47" i="13"/>
  <c r="K63" i="13"/>
  <c r="K62" i="13"/>
  <c r="K71" i="13"/>
  <c r="K72" i="13"/>
  <c r="K83" i="13"/>
  <c r="K82" i="13"/>
  <c r="K97" i="13"/>
  <c r="K98" i="13"/>
  <c r="K107" i="13"/>
  <c r="K106" i="13"/>
  <c r="K123" i="13"/>
  <c r="K122" i="13"/>
  <c r="B84" i="7"/>
  <c r="G195" i="13"/>
  <c r="G194" i="13"/>
  <c r="G135" i="13"/>
  <c r="G134" i="13"/>
  <c r="G171" i="13"/>
  <c r="G170" i="13"/>
  <c r="G212" i="13"/>
  <c r="G211" i="13"/>
  <c r="G144" i="13"/>
  <c r="G143" i="13"/>
  <c r="G185" i="13"/>
  <c r="G186" i="13"/>
  <c r="G132" i="13"/>
  <c r="G141" i="13"/>
  <c r="G140" i="13"/>
  <c r="G167" i="13"/>
  <c r="G168" i="13"/>
  <c r="G183" i="13"/>
  <c r="G182" i="13"/>
  <c r="K212" i="13"/>
  <c r="K211" i="13"/>
  <c r="K135" i="13"/>
  <c r="K134" i="13"/>
  <c r="K170" i="13"/>
  <c r="K171" i="13"/>
  <c r="K186" i="13"/>
  <c r="K185" i="13"/>
  <c r="K132" i="13"/>
  <c r="K140" i="13"/>
  <c r="K141" i="13"/>
  <c r="K167" i="13"/>
  <c r="K168" i="13"/>
  <c r="K182" i="13"/>
  <c r="K183" i="13"/>
  <c r="K144" i="13"/>
  <c r="K143" i="13"/>
  <c r="K194" i="13"/>
  <c r="K195" i="13"/>
  <c r="L10" i="7" l="1"/>
  <c r="G19" i="13" l="1"/>
  <c r="G18" i="13"/>
  <c r="G16" i="13"/>
  <c r="G15" i="13"/>
  <c r="K15" i="13"/>
  <c r="H179" i="13" l="1"/>
  <c r="D179" i="13"/>
  <c r="H164" i="13"/>
  <c r="D164" i="13"/>
  <c r="L64" i="7"/>
  <c r="M64" i="7"/>
  <c r="K180" i="13" s="1"/>
  <c r="L59" i="7"/>
  <c r="M59" i="7"/>
  <c r="K165" i="13" s="1"/>
  <c r="G180" i="13" l="1"/>
  <c r="G179" i="13"/>
  <c r="G165" i="13"/>
  <c r="G164" i="13"/>
  <c r="K179" i="13"/>
  <c r="K164" i="13"/>
  <c r="H252" i="13" l="1"/>
  <c r="E241" i="13"/>
  <c r="C206" i="13"/>
  <c r="C205" i="13"/>
  <c r="C77" i="7"/>
  <c r="E233" i="13" l="1"/>
  <c r="H154" i="13"/>
  <c r="D154" i="13"/>
  <c r="H191" i="13" l="1"/>
  <c r="H176" i="13"/>
  <c r="D191" i="13"/>
  <c r="D176" i="13"/>
  <c r="D188" i="13"/>
  <c r="H250" i="13" l="1"/>
  <c r="H251" i="13"/>
  <c r="G253" i="13"/>
  <c r="H253" i="13"/>
  <c r="H254" i="13"/>
  <c r="H255" i="13"/>
  <c r="H188" i="13" l="1"/>
  <c r="H173" i="13"/>
  <c r="D173" i="13"/>
  <c r="H158" i="13" l="1"/>
  <c r="D158" i="13"/>
  <c r="H156" i="13"/>
  <c r="D156" i="13"/>
  <c r="H152" i="13"/>
  <c r="D152" i="13"/>
  <c r="H150" i="13"/>
  <c r="D150" i="13"/>
  <c r="H148" i="13"/>
  <c r="D148" i="13"/>
  <c r="H146" i="13"/>
  <c r="D146" i="13"/>
  <c r="L137" i="13" l="1"/>
  <c r="H137" i="13"/>
  <c r="D137" i="13"/>
  <c r="K65" i="7" l="1"/>
  <c r="K49" i="7"/>
  <c r="K44" i="7"/>
  <c r="K32" i="7"/>
  <c r="K21" i="7"/>
  <c r="C210" i="13" s="1"/>
  <c r="K47" i="7"/>
  <c r="K24" i="7"/>
  <c r="K17" i="7"/>
  <c r="K60" i="7"/>
  <c r="K41" i="7"/>
  <c r="K16" i="7"/>
  <c r="K66" i="7"/>
  <c r="K43" i="7"/>
  <c r="K19" i="7"/>
  <c r="K69" i="7"/>
  <c r="K61" i="7"/>
  <c r="K37" i="7"/>
  <c r="K36" i="7"/>
  <c r="K29" i="7"/>
  <c r="K27" i="7"/>
  <c r="K10" i="7"/>
  <c r="C18" i="13" s="1"/>
  <c r="K50" i="7"/>
  <c r="K39" i="7"/>
  <c r="K30" i="7"/>
  <c r="K59" i="7"/>
  <c r="K64" i="7"/>
  <c r="M23" i="7"/>
  <c r="M54" i="7"/>
  <c r="K154" i="13" s="1"/>
  <c r="L23" i="7"/>
  <c r="L26" i="7"/>
  <c r="L54" i="7"/>
  <c r="G154" i="13" s="1"/>
  <c r="K23" i="7"/>
  <c r="K26" i="7"/>
  <c r="K54" i="7"/>
  <c r="C154" i="13" s="1"/>
  <c r="K25" i="7"/>
  <c r="K42" i="7"/>
  <c r="L25" i="7"/>
  <c r="L42" i="7"/>
  <c r="M25" i="7"/>
  <c r="M42" i="7"/>
  <c r="M63" i="7"/>
  <c r="M67" i="7"/>
  <c r="M68" i="7"/>
  <c r="L63" i="7"/>
  <c r="L68" i="7"/>
  <c r="L67" i="7"/>
  <c r="K63" i="7"/>
  <c r="K67" i="7"/>
  <c r="K68" i="7"/>
  <c r="K51" i="7"/>
  <c r="K62" i="7"/>
  <c r="L51" i="7"/>
  <c r="L62" i="7"/>
  <c r="M51" i="7"/>
  <c r="M62" i="7"/>
  <c r="M52" i="7"/>
  <c r="C150" i="13"/>
  <c r="K52" i="7"/>
  <c r="G150" i="13"/>
  <c r="L52" i="7"/>
  <c r="M53" i="7"/>
  <c r="K131" i="13" s="1"/>
  <c r="M55" i="7"/>
  <c r="M56" i="7"/>
  <c r="L53" i="7"/>
  <c r="L55" i="7"/>
  <c r="G156" i="13" s="1"/>
  <c r="L56" i="7"/>
  <c r="G158" i="13" s="1"/>
  <c r="K53" i="7"/>
  <c r="K55" i="7"/>
  <c r="C156" i="13" s="1"/>
  <c r="K56" i="7"/>
  <c r="C158" i="13" s="1"/>
  <c r="L40" i="7"/>
  <c r="L45" i="7"/>
  <c r="G110" i="13" s="1"/>
  <c r="L35" i="7"/>
  <c r="L38" i="7"/>
  <c r="K40" i="7"/>
  <c r="K45" i="7"/>
  <c r="C110" i="13" s="1"/>
  <c r="K35" i="7"/>
  <c r="K38" i="7"/>
  <c r="M40" i="7"/>
  <c r="M35" i="7"/>
  <c r="M45" i="7"/>
  <c r="K110" i="13" s="1"/>
  <c r="M38" i="7"/>
  <c r="M11" i="7"/>
  <c r="M12" i="7"/>
  <c r="K21" i="13" s="1"/>
  <c r="M13" i="7"/>
  <c r="M14" i="7"/>
  <c r="M15" i="7"/>
  <c r="M18" i="7"/>
  <c r="M20" i="7"/>
  <c r="K44" i="13" s="1"/>
  <c r="M28" i="7"/>
  <c r="M31" i="7"/>
  <c r="M33" i="7"/>
  <c r="L11" i="7"/>
  <c r="G204" i="13" s="1"/>
  <c r="F234" i="13" s="1"/>
  <c r="L12" i="7"/>
  <c r="G21" i="13" s="1"/>
  <c r="L13" i="7"/>
  <c r="L14" i="7"/>
  <c r="L15" i="7"/>
  <c r="L18" i="7"/>
  <c r="L20" i="7"/>
  <c r="G44" i="13" s="1"/>
  <c r="L28" i="7"/>
  <c r="L31" i="7"/>
  <c r="L33" i="7"/>
  <c r="G152" i="13" l="1"/>
  <c r="G131" i="13"/>
  <c r="C152" i="13"/>
  <c r="C131" i="13"/>
  <c r="C216" i="13"/>
  <c r="H241" i="13" s="1"/>
  <c r="C215" i="13"/>
  <c r="G241" i="13" s="1"/>
  <c r="K215" i="13"/>
  <c r="G243" i="13" s="1"/>
  <c r="K216" i="13"/>
  <c r="H243" i="13" s="1"/>
  <c r="G216" i="13"/>
  <c r="H242" i="13" s="1"/>
  <c r="G215" i="13"/>
  <c r="G242" i="13" s="1"/>
  <c r="F242" i="13" s="1"/>
  <c r="G60" i="13"/>
  <c r="G59" i="13"/>
  <c r="K39" i="13"/>
  <c r="K38" i="13"/>
  <c r="C109" i="13"/>
  <c r="G75" i="13"/>
  <c r="G74" i="13"/>
  <c r="G39" i="13"/>
  <c r="G38" i="13"/>
  <c r="G69" i="13"/>
  <c r="G68" i="13"/>
  <c r="G30" i="13"/>
  <c r="G29" i="13"/>
  <c r="K45" i="13"/>
  <c r="K23" i="13"/>
  <c r="K24" i="13"/>
  <c r="K109" i="13"/>
  <c r="C80" i="13"/>
  <c r="C79" i="13"/>
  <c r="G80" i="13"/>
  <c r="G79" i="13"/>
  <c r="G148" i="13"/>
  <c r="G129" i="13"/>
  <c r="G128" i="13"/>
  <c r="K129" i="13"/>
  <c r="K128" i="13"/>
  <c r="G146" i="13"/>
  <c r="G126" i="13"/>
  <c r="G125" i="13"/>
  <c r="K101" i="13"/>
  <c r="K100" i="13"/>
  <c r="C101" i="13"/>
  <c r="C100" i="13"/>
  <c r="C66" i="13"/>
  <c r="C65" i="13"/>
  <c r="AC65" i="13" s="1"/>
  <c r="C57" i="13"/>
  <c r="C56" i="13"/>
  <c r="C35" i="13"/>
  <c r="AC35" i="13" s="1"/>
  <c r="C36" i="13"/>
  <c r="AC36" i="13" s="1"/>
  <c r="C72" i="13"/>
  <c r="AC72" i="13" s="1"/>
  <c r="C71" i="13"/>
  <c r="AC71" i="13" s="1"/>
  <c r="G109" i="13"/>
  <c r="K51" i="13"/>
  <c r="K50" i="13"/>
  <c r="C51" i="13"/>
  <c r="C50" i="13"/>
  <c r="C92" i="13"/>
  <c r="AC92" i="13" s="1"/>
  <c r="C91" i="13"/>
  <c r="AC91" i="13" s="1"/>
  <c r="C63" i="13"/>
  <c r="C62" i="13"/>
  <c r="C33" i="13"/>
  <c r="C32" i="13"/>
  <c r="C47" i="13"/>
  <c r="AC47" i="13" s="1"/>
  <c r="C48" i="13"/>
  <c r="AC48" i="13" s="1"/>
  <c r="C107" i="13"/>
  <c r="C106" i="13"/>
  <c r="G27" i="13"/>
  <c r="G26" i="13"/>
  <c r="K79" i="13"/>
  <c r="K80" i="13"/>
  <c r="G24" i="13"/>
  <c r="G23" i="13"/>
  <c r="K69" i="13"/>
  <c r="K68" i="13"/>
  <c r="K29" i="13"/>
  <c r="K30" i="13"/>
  <c r="K95" i="13"/>
  <c r="K94" i="13"/>
  <c r="C95" i="13"/>
  <c r="C94" i="13"/>
  <c r="G95" i="13"/>
  <c r="G94" i="13"/>
  <c r="C129" i="13"/>
  <c r="C128" i="13"/>
  <c r="K125" i="13"/>
  <c r="K126" i="13"/>
  <c r="C146" i="13"/>
  <c r="C126" i="13"/>
  <c r="C125" i="13"/>
  <c r="G101" i="13"/>
  <c r="G100" i="13"/>
  <c r="G54" i="13"/>
  <c r="G53" i="13"/>
  <c r="C123" i="13"/>
  <c r="AC123" i="13" s="1"/>
  <c r="C122" i="13"/>
  <c r="AC122" i="13" s="1"/>
  <c r="C83" i="13"/>
  <c r="C82" i="13"/>
  <c r="C41" i="13"/>
  <c r="AC41" i="13" s="1"/>
  <c r="C42" i="13"/>
  <c r="AC42" i="13" s="1"/>
  <c r="C98" i="13"/>
  <c r="C97" i="13"/>
  <c r="C114" i="13"/>
  <c r="AC114" i="13" s="1"/>
  <c r="C115" i="13"/>
  <c r="AC115" i="13" s="1"/>
  <c r="C120" i="13"/>
  <c r="C119" i="13"/>
  <c r="K75" i="13"/>
  <c r="K74" i="13"/>
  <c r="G45" i="13"/>
  <c r="K59" i="13"/>
  <c r="K60" i="13"/>
  <c r="K27" i="13"/>
  <c r="K26" i="13"/>
  <c r="K89" i="13"/>
  <c r="K88" i="13"/>
  <c r="C89" i="13"/>
  <c r="C88" i="13"/>
  <c r="G89" i="13"/>
  <c r="G88" i="13"/>
  <c r="G51" i="13"/>
  <c r="G50" i="13"/>
  <c r="C53" i="13"/>
  <c r="C54" i="13"/>
  <c r="C19" i="13"/>
  <c r="C86" i="13"/>
  <c r="AC86" i="13" s="1"/>
  <c r="C85" i="13"/>
  <c r="AC85" i="13" s="1"/>
  <c r="C104" i="13"/>
  <c r="AC104" i="13" s="1"/>
  <c r="C103" i="13"/>
  <c r="AC103" i="13" s="1"/>
  <c r="R69" i="7"/>
  <c r="C194" i="13"/>
  <c r="AC194" i="13" s="1"/>
  <c r="C195" i="13"/>
  <c r="AC195" i="13" s="1"/>
  <c r="R29" i="7"/>
  <c r="R64" i="7"/>
  <c r="C180" i="13"/>
  <c r="AC180" i="13" s="1"/>
  <c r="C179" i="13"/>
  <c r="AC179" i="13" s="1"/>
  <c r="R36" i="7"/>
  <c r="R43" i="7"/>
  <c r="R52" i="7"/>
  <c r="C148" i="13"/>
  <c r="R47" i="7"/>
  <c r="C135" i="13"/>
  <c r="AC135" i="13" s="1"/>
  <c r="C134" i="13"/>
  <c r="AC134" i="13" s="1"/>
  <c r="C192" i="13"/>
  <c r="C191" i="13"/>
  <c r="R26" i="7"/>
  <c r="R59" i="7"/>
  <c r="C165" i="13"/>
  <c r="AC165" i="13" s="1"/>
  <c r="C164" i="13"/>
  <c r="AC164" i="13" s="1"/>
  <c r="C132" i="13"/>
  <c r="AC132" i="13" s="1"/>
  <c r="R66" i="7"/>
  <c r="C186" i="13"/>
  <c r="AC186" i="13" s="1"/>
  <c r="C185" i="13"/>
  <c r="AC185" i="13" s="1"/>
  <c r="R21" i="7"/>
  <c r="R67" i="7"/>
  <c r="C188" i="13"/>
  <c r="C189" i="13"/>
  <c r="R30" i="7"/>
  <c r="R37" i="7"/>
  <c r="R16" i="7"/>
  <c r="C212" i="13"/>
  <c r="AC212" i="13" s="1"/>
  <c r="C211" i="13"/>
  <c r="AC211" i="13" s="1"/>
  <c r="C138" i="13"/>
  <c r="C137" i="13"/>
  <c r="R63" i="7"/>
  <c r="C176" i="13"/>
  <c r="C177" i="13"/>
  <c r="R39" i="7"/>
  <c r="R41" i="7"/>
  <c r="R50" i="7"/>
  <c r="C144" i="13"/>
  <c r="AC144" i="13" s="1"/>
  <c r="C143" i="13"/>
  <c r="AC143" i="13" s="1"/>
  <c r="R61" i="7"/>
  <c r="C171" i="13"/>
  <c r="AC171" i="13" s="1"/>
  <c r="C170" i="13"/>
  <c r="AC170" i="13" s="1"/>
  <c r="R60" i="7"/>
  <c r="C168" i="13"/>
  <c r="AC168" i="13" s="1"/>
  <c r="C167" i="13"/>
  <c r="AC167" i="13" s="1"/>
  <c r="R44" i="7"/>
  <c r="R19" i="7"/>
  <c r="R45" i="7"/>
  <c r="C15" i="13"/>
  <c r="AC15" i="13" s="1"/>
  <c r="C16" i="13"/>
  <c r="R17" i="7"/>
  <c r="R49" i="7"/>
  <c r="C141" i="13"/>
  <c r="AC141" i="13" s="1"/>
  <c r="C140" i="13"/>
  <c r="AC140" i="13" s="1"/>
  <c r="C174" i="13"/>
  <c r="C173" i="13"/>
  <c r="R27" i="7"/>
  <c r="AC18" i="13"/>
  <c r="R24" i="7"/>
  <c r="R65" i="7"/>
  <c r="C183" i="13"/>
  <c r="AC183" i="13" s="1"/>
  <c r="C182" i="13"/>
  <c r="AC182" i="13" s="1"/>
  <c r="AC154" i="13"/>
  <c r="R62" i="7"/>
  <c r="R25" i="7"/>
  <c r="R35" i="7"/>
  <c r="R56" i="7"/>
  <c r="R51" i="7"/>
  <c r="R54" i="7"/>
  <c r="R55" i="7"/>
  <c r="R68" i="7"/>
  <c r="R10" i="7"/>
  <c r="R38" i="7"/>
  <c r="R40" i="7"/>
  <c r="R53" i="7"/>
  <c r="R42" i="7"/>
  <c r="R23" i="7"/>
  <c r="R32" i="7"/>
  <c r="G189" i="13"/>
  <c r="G188" i="13"/>
  <c r="G173" i="13"/>
  <c r="G174" i="13"/>
  <c r="G191" i="13"/>
  <c r="G192" i="13"/>
  <c r="G177" i="13"/>
  <c r="G176" i="13"/>
  <c r="G138" i="13"/>
  <c r="G137" i="13"/>
  <c r="K177" i="13"/>
  <c r="K176" i="13"/>
  <c r="K189" i="13"/>
  <c r="K188" i="13"/>
  <c r="K192" i="13"/>
  <c r="K191" i="13"/>
  <c r="L70" i="7"/>
  <c r="K204" i="13"/>
  <c r="M70" i="7"/>
  <c r="K173" i="13"/>
  <c r="K174" i="13"/>
  <c r="K152" i="13"/>
  <c r="AC152" i="13" s="1"/>
  <c r="K146" i="13"/>
  <c r="K156" i="13"/>
  <c r="AC156" i="13" s="1"/>
  <c r="K148" i="13"/>
  <c r="K158" i="13"/>
  <c r="AC158" i="13" s="1"/>
  <c r="K150" i="13"/>
  <c r="AC150" i="13" s="1"/>
  <c r="K138" i="13"/>
  <c r="K137" i="13"/>
  <c r="I226" i="13" l="1"/>
  <c r="I227" i="13"/>
  <c r="F241" i="13"/>
  <c r="H227" i="13"/>
  <c r="H226" i="13"/>
  <c r="F243" i="13"/>
  <c r="AC131" i="13"/>
  <c r="AC109" i="13"/>
  <c r="AC215" i="13"/>
  <c r="AC19" i="13"/>
  <c r="AC125" i="13"/>
  <c r="AC126" i="13"/>
  <c r="AC94" i="13"/>
  <c r="AC95" i="13"/>
  <c r="AC79" i="13"/>
  <c r="AC100" i="13"/>
  <c r="AC216" i="13"/>
  <c r="AC101" i="13"/>
  <c r="AC80" i="13"/>
  <c r="AC110" i="13"/>
  <c r="AC146" i="13"/>
  <c r="G227" i="13"/>
  <c r="G226" i="13"/>
  <c r="AC54" i="13"/>
  <c r="AC148" i="13"/>
  <c r="AC66" i="13"/>
  <c r="AC53" i="13"/>
  <c r="AC138" i="13"/>
  <c r="AC107" i="13"/>
  <c r="AC173" i="13"/>
  <c r="AC189" i="13"/>
  <c r="AC137" i="13"/>
  <c r="AC106" i="13"/>
  <c r="AC174" i="13"/>
  <c r="AC188" i="13"/>
  <c r="AC51" i="13"/>
  <c r="AC50" i="13"/>
  <c r="AC177" i="13"/>
  <c r="AC128" i="13"/>
  <c r="AC88" i="13"/>
  <c r="AC120" i="13"/>
  <c r="AC98" i="13"/>
  <c r="AC192" i="13"/>
  <c r="AC176" i="13"/>
  <c r="AC129" i="13"/>
  <c r="AC89" i="13"/>
  <c r="AC119" i="13"/>
  <c r="AC97" i="13"/>
  <c r="AC191" i="13"/>
  <c r="C219" i="13" l="1"/>
  <c r="C218" i="13"/>
  <c r="L204" i="13"/>
  <c r="H204" i="13"/>
  <c r="D204" i="13"/>
  <c r="H15" i="13"/>
  <c r="D15" i="13"/>
  <c r="H234" i="13"/>
  <c r="F235" i="13"/>
  <c r="C79" i="7"/>
  <c r="C78" i="7"/>
  <c r="C84" i="7" l="1"/>
  <c r="E234" i="13"/>
  <c r="E242" i="13"/>
  <c r="D262" i="13" s="1"/>
  <c r="E235" i="13"/>
  <c r="K15" i="7"/>
  <c r="K28" i="7"/>
  <c r="K20" i="7"/>
  <c r="C44" i="13" s="1"/>
  <c r="K11" i="7"/>
  <c r="K13" i="7"/>
  <c r="K31" i="7"/>
  <c r="K12" i="7"/>
  <c r="K14" i="7"/>
  <c r="K18" i="7"/>
  <c r="K33" i="7"/>
  <c r="E78" i="7"/>
  <c r="E287" i="13" s="1"/>
  <c r="H235" i="13"/>
  <c r="E79" i="7"/>
  <c r="K16" i="13"/>
  <c r="E77" i="7"/>
  <c r="E286" i="13" s="1"/>
  <c r="C21" i="13" l="1"/>
  <c r="AC21" i="13" s="1"/>
  <c r="C39" i="13"/>
  <c r="C38" i="13"/>
  <c r="AC38" i="13" s="1"/>
  <c r="C24" i="13"/>
  <c r="C23" i="13"/>
  <c r="AC23" i="13" s="1"/>
  <c r="AC210" i="13"/>
  <c r="C29" i="13"/>
  <c r="AC29" i="13" s="1"/>
  <c r="C30" i="13"/>
  <c r="AC30" i="13" s="1"/>
  <c r="C26" i="13"/>
  <c r="AC26" i="13" s="1"/>
  <c r="C27" i="13"/>
  <c r="AC27" i="13" s="1"/>
  <c r="C45" i="13"/>
  <c r="AC45" i="13" s="1"/>
  <c r="AC44" i="13"/>
  <c r="C75" i="13"/>
  <c r="AC75" i="13" s="1"/>
  <c r="C74" i="13"/>
  <c r="AC74" i="13" s="1"/>
  <c r="C69" i="13"/>
  <c r="AC69" i="13" s="1"/>
  <c r="C68" i="13"/>
  <c r="AC68" i="13" s="1"/>
  <c r="C59" i="13"/>
  <c r="AC59" i="13" s="1"/>
  <c r="C60" i="13"/>
  <c r="I225" i="13" s="1"/>
  <c r="AC16" i="13"/>
  <c r="R18" i="7"/>
  <c r="AC33" i="13"/>
  <c r="AC32" i="13"/>
  <c r="R28" i="7"/>
  <c r="AC63" i="13"/>
  <c r="AC62" i="13"/>
  <c r="E227" i="13"/>
  <c r="R14" i="7"/>
  <c r="F89" i="7"/>
  <c r="H89" i="7" s="1"/>
  <c r="E288" i="13"/>
  <c r="R13" i="7"/>
  <c r="R33" i="7"/>
  <c r="AC83" i="13"/>
  <c r="AC82" i="13"/>
  <c r="R12" i="7"/>
  <c r="R31" i="7"/>
  <c r="R11" i="7"/>
  <c r="C204" i="13"/>
  <c r="AC204" i="13" s="1"/>
  <c r="AC57" i="13"/>
  <c r="AC56" i="13"/>
  <c r="R20" i="7"/>
  <c r="D261" i="13"/>
  <c r="E84" i="7"/>
  <c r="R15" i="7"/>
  <c r="F88" i="7"/>
  <c r="E226" i="13"/>
  <c r="F87" i="7"/>
  <c r="E225" i="13"/>
  <c r="K70" i="7"/>
  <c r="R70" i="7" s="1"/>
  <c r="H225" i="13" l="1"/>
  <c r="G225" i="13"/>
  <c r="G249" i="13" s="1"/>
  <c r="AC60" i="13"/>
  <c r="I249" i="13"/>
  <c r="I256" i="13" s="1"/>
  <c r="E282" i="13" s="1"/>
  <c r="AC39" i="13"/>
  <c r="AC24" i="13"/>
  <c r="F94" i="7"/>
  <c r="F96" i="7" s="1"/>
  <c r="H96" i="7" s="1"/>
  <c r="D260" i="13"/>
  <c r="F227" i="13"/>
  <c r="F233" i="13"/>
  <c r="H233" i="13" s="1"/>
  <c r="H88" i="7"/>
  <c r="F226" i="13"/>
  <c r="H87" i="7"/>
  <c r="H94" i="7" l="1"/>
  <c r="F225" i="13"/>
  <c r="G256" i="13"/>
  <c r="E280" i="13" s="1"/>
  <c r="H249" i="13" l="1"/>
  <c r="H256" i="13" s="1"/>
  <c r="E281" i="13" s="1"/>
  <c r="E283" i="13" s="1"/>
  <c r="F249" i="13"/>
  <c r="F256" i="13" l="1"/>
  <c r="D264" i="13" s="1"/>
  <c r="D26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Schroeder, Kevin@DHCS</author>
  </authors>
  <commentList>
    <comment ref="F225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26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2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2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29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30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31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</commentList>
</comments>
</file>

<file path=xl/sharedStrings.xml><?xml version="1.0" encoding="utf-8"?>
<sst xmlns="http://schemas.openxmlformats.org/spreadsheetml/2006/main" count="2070" uniqueCount="506">
  <si>
    <t>TOTAL</t>
  </si>
  <si>
    <t>DRUG MEDI-CAL PROGRAM COST SUMMARY</t>
  </si>
  <si>
    <t>DRUG MEDI-CAL FISCAL DETAIL</t>
  </si>
  <si>
    <t>NARCOTIC TREATMENT PROGRAM</t>
  </si>
  <si>
    <t>County Contract Submission</t>
  </si>
  <si>
    <t>COUNTY:</t>
  </si>
  <si>
    <t>UNIT OF SERVICE RATE</t>
  </si>
  <si>
    <t>Total Daily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</si>
  <si>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</si>
  <si>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</si>
  <si>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</si>
  <si>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</si>
  <si>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</si>
  <si>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</si>
  <si>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</si>
  <si>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</si>
  <si>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</si>
  <si>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</si>
  <si>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</si>
  <si>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</si>
  <si>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</si>
  <si>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</si>
  <si>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</si>
  <si>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</si>
  <si>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</si>
  <si>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</si>
  <si>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</si>
  <si>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</si>
  <si>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</si>
  <si>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</si>
  <si>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</si>
  <si>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</si>
  <si>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</si>
  <si>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</si>
  <si>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</si>
  <si>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</si>
  <si>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Program Amounts</t>
  </si>
  <si>
    <t>Fund Line No.</t>
  </si>
  <si>
    <t>200-b</t>
  </si>
  <si>
    <t>101a-b</t>
  </si>
  <si>
    <t>200-c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</si>
  <si>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</si>
  <si>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</si>
  <si>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</si>
  <si>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</si>
  <si>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</si>
  <si>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</si>
  <si>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</si>
  <si>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</si>
  <si>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</si>
  <si>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</si>
  <si>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</si>
  <si>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</si>
  <si>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Total units (UOS) denied for DMC reimbursement</t>
  </si>
  <si>
    <t>* UCC - Usual and Customary Charge</t>
  </si>
  <si>
    <t>Total Approved Units</t>
  </si>
  <si>
    <t>DMC BHS 100% - Minor Consent Clients</t>
  </si>
  <si>
    <t>DMC Fed 100% - Refugee</t>
  </si>
  <si>
    <t>MC</t>
  </si>
  <si>
    <t>RRP</t>
  </si>
  <si>
    <t>CWTCVAPTV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</si>
  <si>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</si>
  <si>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</si>
  <si>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</si>
  <si>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</si>
  <si>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</si>
  <si>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</si>
  <si>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</si>
  <si>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</si>
  <si>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</si>
  <si>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</si>
  <si>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</si>
  <si>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</si>
  <si>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</si>
  <si>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</si>
  <si>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</si>
  <si>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</si>
  <si>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</si>
  <si>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</si>
  <si>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</si>
  <si>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</si>
  <si>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</si>
  <si>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</si>
  <si>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</si>
  <si>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</si>
  <si>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</si>
  <si>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 xml:space="preserve">FINAL DOLLAR AMOUNT </t>
  </si>
  <si>
    <t xml:space="preserve">COST REPORT APPLICATION FUNDING WORKSHEET </t>
  </si>
  <si>
    <t>Share of Cost</t>
  </si>
  <si>
    <t>DMC Fed 88% T21 - ACA MCHIP Infants/Children &lt; 19</t>
  </si>
  <si>
    <t>DMC SGF 12% - ACA MCHIP Infants/Children &lt; 19</t>
  </si>
  <si>
    <t>DMC SGF 100% T21 - MCHIP for SB 75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</si>
  <si>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</si>
  <si>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</si>
  <si>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</si>
  <si>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PWT19SB75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</si>
  <si>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</si>
  <si>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</si>
  <si>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</si>
  <si>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</si>
  <si>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</si>
  <si>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</si>
  <si>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</si>
  <si>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</si>
  <si>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</si>
  <si>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</si>
  <si>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</si>
  <si>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</si>
  <si>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Perinatal Services</t>
  </si>
  <si>
    <t>NTP - Perinatal</t>
  </si>
  <si>
    <t>MCHIPICUA19SB75</t>
  </si>
  <si>
    <t>DMC SGF 100% T21 - ACA MCHIP Infants/Children &lt; age 19 for SB 75</t>
  </si>
  <si>
    <t>204-r</t>
  </si>
  <si>
    <t>LIHP 93/7</t>
  </si>
  <si>
    <t>NEPNA1964 93/7</t>
  </si>
  <si>
    <t>DMC Fed 93% T19 - Low Income Health Program 93/7</t>
  </si>
  <si>
    <t>DMC SGF 7% T19 - Low Income Health Program 93/7</t>
  </si>
  <si>
    <t>DMC Fed 93% - Adults Newly Eligible Aged 19-64 93/7</t>
  </si>
  <si>
    <t>DMC SGF 7% - Adults Newly Eligible Aged 19-64 93/7</t>
  </si>
  <si>
    <t>PROVIDER:</t>
  </si>
  <si>
    <t>DMC #:</t>
  </si>
  <si>
    <t>PROVIDER #:</t>
  </si>
  <si>
    <t>Provider:</t>
  </si>
  <si>
    <t>DMC #</t>
  </si>
  <si>
    <t>PROVIDER #</t>
  </si>
  <si>
    <t>223-i</t>
  </si>
  <si>
    <t>LIHP 50/50</t>
  </si>
  <si>
    <t>227-y</t>
  </si>
  <si>
    <t>127a-y</t>
  </si>
  <si>
    <t>223-y</t>
  </si>
  <si>
    <t>123a-y</t>
  </si>
  <si>
    <t>103a-r</t>
  </si>
  <si>
    <t>206-r</t>
  </si>
  <si>
    <t>DMC Fed 50% T19 - Low Income Health Program 50/50</t>
  </si>
  <si>
    <t>DMC SGF 50% T19 - Low Income Health Program 50/50</t>
  </si>
  <si>
    <t>DMC Fed 50% - Adults Newly Eligible Aged 19-64 50/50</t>
  </si>
  <si>
    <t>DMC SGF 50% - Adults Newly Eligible Aged 19-64 50/50</t>
  </si>
  <si>
    <t>227-i</t>
  </si>
  <si>
    <t>127a-i</t>
  </si>
  <si>
    <t>Total Amount</t>
  </si>
  <si>
    <t>NEPNA1964 50/50</t>
  </si>
  <si>
    <t>REG - CVD19</t>
  </si>
  <si>
    <t xml:space="preserve">DMC Fed 69.34% T19 - BCCTP -  CVD19 Rate - Effective: 01/01/20 </t>
  </si>
  <si>
    <t>BCCTP - CVD19</t>
  </si>
  <si>
    <t>DMC Fed 76.5% - CalWorks Trafficking Victim -  Effective: 10/01/2019 - 09/30/2020</t>
  </si>
  <si>
    <t>CWTCVAPTVE2</t>
  </si>
  <si>
    <t xml:space="preserve">HPE - CVD19 </t>
  </si>
  <si>
    <t xml:space="preserve">DMC Fed 56.2% T19 - ACA Parents/Other Caretakers, CVD 19 Rate - Effective:  01/01/20 </t>
  </si>
  <si>
    <t xml:space="preserve">DMC Fed 56.2% T19 - ACA Infants/Children &lt; age 19,  CVD19 Rate - Effective: 01/01/20 </t>
  </si>
  <si>
    <t>ICUA19 - CVD19</t>
  </si>
  <si>
    <t xml:space="preserve">DMC Fed 56.2% T19 - Not Newly Eligible County Compassionate Release Citizen, CVD Rate - Effective: 01/01/20 </t>
  </si>
  <si>
    <t>NNECCRC - CVD19</t>
  </si>
  <si>
    <t>NECCRC 90/10</t>
  </si>
  <si>
    <t xml:space="preserve">DMC Fed 56.2% T21 - ACA Parents/Other Caretakers, CVD19 Rate - Effective: 01/01/20 </t>
  </si>
  <si>
    <t>PAOCRT21 - CVD19</t>
  </si>
  <si>
    <t>PAOCRT19 - CVD19</t>
  </si>
  <si>
    <t xml:space="preserve">DMC Fed 56.2% T19 - ACA Pregnant Women, CVD19 Rate - Effective: 01/01/20 </t>
  </si>
  <si>
    <t>PWT19 - CVD19</t>
  </si>
  <si>
    <t xml:space="preserve">DMC Fed 69.34% T21 - ACA Pregnant Women, CVD19 Rate - Effective: 01/01/20 </t>
  </si>
  <si>
    <t>PWT21 - CVD19</t>
  </si>
  <si>
    <t>DMC Fed 80.84% T21 - MCHIPE2 - Effective: CVD19 Rate - 01/01/20 - 9/30/20</t>
  </si>
  <si>
    <t>MCHIPE2 - CVD19</t>
  </si>
  <si>
    <t>DMC Fed 80.84% T21 - MCHIPE Healthy Families Program Transition - Effective: Covid Rates, 01/01/20 - 09/30/20</t>
  </si>
  <si>
    <t>HFE2 - CVD19</t>
  </si>
  <si>
    <t>TLICE2 - CVD19</t>
  </si>
  <si>
    <t>DMC Fed 80.84% T21 - Medi-Cal Access Program, CVD19 Rate - Effective: 01/01/20 - 09/30/20</t>
  </si>
  <si>
    <t>MCAP2 - CVD19</t>
  </si>
  <si>
    <t>DMC Fed 80.84% T21 - Hospital Presumptive Eligibility MCHIPE - Effective: 01/01/20 - 09/30/20</t>
  </si>
  <si>
    <t>HPEMCHIPE2</t>
  </si>
  <si>
    <t>HPEMCHIPE2 - CVD19</t>
  </si>
  <si>
    <t>DMC Fed 80.84% T21 - ACA MCHIPE Infants/Children &lt; age 19 - Effective: 01/01//20 - 09/30//20</t>
  </si>
  <si>
    <t>MCHIPICUA19E2 - CVD19</t>
  </si>
  <si>
    <t>LIHP 90/10</t>
  </si>
  <si>
    <t>DMC Fed 90% T19 - Low Income Health Program  - Effective 1/1/2020 - 12/31/2020</t>
  </si>
  <si>
    <t xml:space="preserve">DMC Fed 56.2% T19 - Low Income Health Program  CVD19 Rate- Effective: 01/01/20 </t>
  </si>
  <si>
    <t>DMC Fed 69.34% T19 - Low Income Health Program  CVD19 Rate - Effective: 01/01/20</t>
  </si>
  <si>
    <t>LIHP 50/50 - CVD19</t>
  </si>
  <si>
    <t>LIHP 65/35 - CVD19</t>
  </si>
  <si>
    <t>DMC Fed 56.2% T19 - Adults Newly Eligible Aged 19-64 - CVD19 Rate - Effective: 01/01/20</t>
  </si>
  <si>
    <t>DMC Fed 69.34% T19 - Adults Newly Eligible Aged 19-64 - CVD19 Rate - Effective: 01/01/20</t>
  </si>
  <si>
    <t>NEPNA 50/50 - CVD19</t>
  </si>
  <si>
    <t>NEPNA 65/35 - CVD19</t>
  </si>
  <si>
    <t>DMC Fed 88% T19 - Not Newly Eligible FMAP Enhance - Effective: 0/01/19</t>
  </si>
  <si>
    <t>DMC Fed 90% T19 - Adults Newly Eligible Aged 19-64  - Effective 1/1/2020 - 12/31/2018</t>
  </si>
  <si>
    <t>NNEFMAPE</t>
  </si>
  <si>
    <t>NEPNA1964 90/10</t>
  </si>
  <si>
    <t>DMC Fed 56.2% T19 - Regular - CVD19</t>
  </si>
  <si>
    <t>DMC BHS 43.8% - Regular - CVD19</t>
  </si>
  <si>
    <t>203-b</t>
  </si>
  <si>
    <t>101a-c</t>
  </si>
  <si>
    <t>209-f</t>
  </si>
  <si>
    <t>104a-f</t>
  </si>
  <si>
    <t>DMC Fed 69.34% T19 - BCCTP - CVD19</t>
  </si>
  <si>
    <t>DMC BHS 30.66% - BCCTP - CVD19</t>
  </si>
  <si>
    <t>DMC Fed 56.2% T19 - Hospital Presumptive Eligibility - CVD19</t>
  </si>
  <si>
    <t>DMC BHS 43.8% - Hospital Presumptive Eligibility - CVD19</t>
  </si>
  <si>
    <t>209-k</t>
  </si>
  <si>
    <t>105a-k</t>
  </si>
  <si>
    <t>DMC Fed 56.2% T19 - ACA Infants/Children &lt; age 19 - CVD19</t>
  </si>
  <si>
    <t>DMC Fed 56.2% T19 - Not Newly Eligible County Compassionate Release Citizen - CVD19</t>
  </si>
  <si>
    <t>DMC BHS 43.8% - T19 - Not Newly Eligible County Compassionate Release Citizen - CVD19</t>
  </si>
  <si>
    <t>203-p</t>
  </si>
  <si>
    <t>102a-p</t>
  </si>
  <si>
    <t>DMC Fed 90% T19 - Newly Eligible County Compassionate Release Citizen</t>
  </si>
  <si>
    <t>225-pa</t>
  </si>
  <si>
    <t>124a-pa</t>
  </si>
  <si>
    <t>DMC Fed 56.2% T21 - ACA Parents/Other Caretakers - CVD19</t>
  </si>
  <si>
    <t>DMC Fed 56.2% T19 - ACA Parents/Other Caretakers - CVD19</t>
  </si>
  <si>
    <t>DMC Fed 56.2% T19 - ACA Pregnant Women - CVD19</t>
  </si>
  <si>
    <t>DMC Fed 69.34% T21 - ACA Pregnant Women - CVD19</t>
  </si>
  <si>
    <t>212-d</t>
  </si>
  <si>
    <t>106a-d</t>
  </si>
  <si>
    <t>214-d</t>
  </si>
  <si>
    <t>108-ad</t>
  </si>
  <si>
    <t>DMC Fed 80.84% T21 - MCHIPE Healthy Families Program Transition - CVD19</t>
  </si>
  <si>
    <t>DMC Fed 80.84% T21 - MCHIPE Targeted Low Income Children - CVD19</t>
  </si>
  <si>
    <t>DMC Fed 76.5% T21 - Medi-Cal Access Program</t>
  </si>
  <si>
    <t>DMC Fed 80.84% T21 - Medi-Cal Access Program - CVD19</t>
  </si>
  <si>
    <t>DMC BHS 19.16% T21 - Medi-Cal Access Program - CVD19</t>
  </si>
  <si>
    <t>DMC Fed 76.5% T21 - Hospital Presumptive Eligibility MCHIPE</t>
  </si>
  <si>
    <t xml:space="preserve">DMC Fed 76.5% T21 - ACA MCHIPE Infants/Children &lt; age 19 </t>
  </si>
  <si>
    <t xml:space="preserve">DMC BHS 23.5% T21 - ACA MCHIPE Infants/Children &lt; age 19 </t>
  </si>
  <si>
    <t>213-r</t>
  </si>
  <si>
    <t>106-r</t>
  </si>
  <si>
    <t>209-r</t>
  </si>
  <si>
    <t>105a-r</t>
  </si>
  <si>
    <t xml:space="preserve">DMC Fed 80.84% T21 - ACA MCHIPE Infants/Children &lt; age 19, CVD19 </t>
  </si>
  <si>
    <t xml:space="preserve">DMC BHS 19.16% T21 - ACA MCHIPE Infants/Children &lt; age 19, CVD19 </t>
  </si>
  <si>
    <t>DMC Fed 56.2% T19 - Low Income Health Program - CVD19</t>
  </si>
  <si>
    <t>DMC SGF 43.8% T19 - Low Income Health Program - CVD19</t>
  </si>
  <si>
    <t>235-i</t>
  </si>
  <si>
    <t>135a-i</t>
  </si>
  <si>
    <t>231-i</t>
  </si>
  <si>
    <t>131a-i</t>
  </si>
  <si>
    <t>DMC Fed 69.34% T19 - Low Income Health Program - CVD19</t>
  </si>
  <si>
    <t>DMC SGF 30.66% T19 - Low Income Health Program - CVD19</t>
  </si>
  <si>
    <t>239-i</t>
  </si>
  <si>
    <t>139a-i</t>
  </si>
  <si>
    <t>DMC Fed 56.2% T19 - Adults Newly Eligible Aged 19-64 - CVD19</t>
  </si>
  <si>
    <t>DMC Fed 90% T19 - Low Income Health Program 90/10</t>
  </si>
  <si>
    <t>DMC SGF 10% T19 - Low Income Health Program 90/10</t>
  </si>
  <si>
    <t>DMC Fed 69.34% T19 - Adults Newly Eligible Aged 19-64 - CVD19</t>
  </si>
  <si>
    <t>DMC Fed 88% T19 - Not Newly Eligible FMAP Enhance</t>
  </si>
  <si>
    <t>DMC BHS 12% T19 - Not Newly Eligible FMAP Enhance</t>
  </si>
  <si>
    <t>216-r</t>
  </si>
  <si>
    <t>107-r</t>
  </si>
  <si>
    <t>105a-cw</t>
  </si>
  <si>
    <t>103-cw</t>
  </si>
  <si>
    <t>107a-cw</t>
  </si>
  <si>
    <t>104-cw</t>
  </si>
  <si>
    <t>DMC Fed 88% CalWorks Trafficking Victim</t>
  </si>
  <si>
    <t>DMC Fed 76.5% CalWorks Trafficking Victim</t>
  </si>
  <si>
    <t>DMC BHS 23.5% CalWorks Trafficking Victim</t>
  </si>
  <si>
    <t>DMC BHS 12% CalWorks Trafficking Victim</t>
  </si>
  <si>
    <t>DMC Fed 50% T19 - Low Income Health Program - Effective 1/1/2019 - 12/31/2019</t>
  </si>
  <si>
    <t>DMC Fed 93% T19 - Low Income Health Program - Effective 1/1/2019 - 12/31/2019</t>
  </si>
  <si>
    <t>DMC Fed 50% T19 - Adults Newly Eligible Aged 19-64 - Effective 1/1/2019 - 12/31/2019</t>
  </si>
  <si>
    <t>DMC Fed 93% T19 - Adults Newly Eligible Aged 19-64 - Effective 1/1/2019 - 12/31/2019</t>
  </si>
  <si>
    <t>242-i</t>
  </si>
  <si>
    <t>DMC SGF 100% T19 Local Income Health Program for SB 75</t>
  </si>
  <si>
    <t>243-y</t>
  </si>
  <si>
    <t>DMC SGF 100% T19  ACA New Adults 19-64 (NEPNA) SB 75</t>
  </si>
  <si>
    <t>LHIP SB75</t>
  </si>
  <si>
    <t>NEPNA SB75</t>
  </si>
  <si>
    <t>DMC Rate</t>
  </si>
  <si>
    <t>Provider or 
UCC Rate (*)
Enter rate</t>
  </si>
  <si>
    <t>Dosing - Buprenorphine Mono</t>
  </si>
  <si>
    <t>Dosing - Buprenorphine-Naloxone Combination</t>
  </si>
  <si>
    <t>Dosing - Disulfiram</t>
  </si>
  <si>
    <t>Dosing - Naloxone</t>
  </si>
  <si>
    <t>Daily Dose - Buprenorphine Mono</t>
  </si>
  <si>
    <t>Daily Dose - Buprenorphine-Naloxone Combination</t>
  </si>
  <si>
    <t>Daily Dose - Disulfiram</t>
  </si>
  <si>
    <t>Dosing - Buprenorphine</t>
  </si>
  <si>
    <t>Less SOC/Ins.</t>
  </si>
  <si>
    <t>Net Reimb.</t>
  </si>
  <si>
    <t>Item for Review</t>
  </si>
  <si>
    <t>Form 7990/FL Info</t>
  </si>
  <si>
    <t>Fiscal Detail Pages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</si>
  <si>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</si>
  <si>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</si>
  <si>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</si>
  <si>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</si>
  <si>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</si>
  <si>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DMC FUNDING AND UNIT INFORMATION</t>
  </si>
  <si>
    <t>Fees (Share of Costs) - Line 84</t>
  </si>
  <si>
    <t>Insurance - Line 85</t>
  </si>
  <si>
    <t>DMC Methadone Doses</t>
  </si>
  <si>
    <t>DMC Individual Counseling Units</t>
  </si>
  <si>
    <t>DMC Group Counseling Units</t>
  </si>
  <si>
    <t>PROVIDER RATE INFORMATION</t>
  </si>
  <si>
    <t>Service</t>
  </si>
  <si>
    <t>Standard Rate*</t>
  </si>
  <si>
    <t>Form 7990**</t>
  </si>
  <si>
    <t>* Standard rate for provider reimbursement is the Uniform Statewide Maximum Reimbursement (USMR) rate</t>
  </si>
  <si>
    <t xml:space="preserve">**DMC Administrative Costs are reported on DHCS Form MC 5312 </t>
  </si>
  <si>
    <t>a) Regular DMC 
Total Federal Share - T19/T21</t>
  </si>
  <si>
    <t>b) Regular DMC 
Total BHS Share</t>
  </si>
  <si>
    <t>c) Regular DMC 
Total SGF Share</t>
  </si>
  <si>
    <t>202-t</t>
  </si>
  <si>
    <t>102a-t</t>
  </si>
  <si>
    <t>DMC Fed 76.5% T21 - MCHIPE</t>
  </si>
  <si>
    <t>DMC Fed 80.84% T21 - MCHIPE - CVD19</t>
  </si>
  <si>
    <t>208-j</t>
  </si>
  <si>
    <t>105a-j</t>
  </si>
  <si>
    <t>209-j</t>
  </si>
  <si>
    <t>106a-j</t>
  </si>
  <si>
    <t>DMC Fed 80.84% T21 - Hospital Presumptive Eligibility MCHIPE - CVD19</t>
  </si>
  <si>
    <t>202-r</t>
  </si>
  <si>
    <t>102a-r</t>
  </si>
  <si>
    <t>DMC Fed 88% T21 - ACA MCHIPE Infants/Children &lt; age 19</t>
  </si>
  <si>
    <t>DMC BHS 12% T21 - ACA MCHIP Infants/Children &lt; age 19</t>
  </si>
  <si>
    <t>208-r</t>
  </si>
  <si>
    <t>104a-r</t>
  </si>
  <si>
    <t xml:space="preserve">DMC SGF 23.5% T21 - ACA MCHIPE Infants/Children &lt; age 19 </t>
  </si>
  <si>
    <t>212-r</t>
  </si>
  <si>
    <t>105-r</t>
  </si>
  <si>
    <t>DMC Fed 80.84% T21 - ACA MCHIPE Infants/Children &lt; age 19 - CVD19</t>
  </si>
  <si>
    <t>DMC SGF 19.16% T21 - ACA MCHIPE Infants/Children &lt; age 19 - CVD19</t>
  </si>
  <si>
    <t>226-i</t>
  </si>
  <si>
    <t>126a-i</t>
  </si>
  <si>
    <t>DMC Fed 50% T19 - Low Income Health Program</t>
  </si>
  <si>
    <t>DMC BHS 50% T19 - Low Income Health Program</t>
  </si>
  <si>
    <t>234-i</t>
  </si>
  <si>
    <t>134a-i</t>
  </si>
  <si>
    <t>DMC BHS 43.8% T19 - Low Income Health Program - CVD19</t>
  </si>
  <si>
    <t>238-i</t>
  </si>
  <si>
    <t>138a-i</t>
  </si>
  <si>
    <t>DMC BHS 30.66% T19 - Low Income Health Program - CVD19</t>
  </si>
  <si>
    <t>123a-i</t>
  </si>
  <si>
    <t>222-i</t>
  </si>
  <si>
    <t>122a-i</t>
  </si>
  <si>
    <t>DMC Fed 93% T19 - Low Income Health Program</t>
  </si>
  <si>
    <t>DMC BHS 7% T19 - Low Income Health Program</t>
  </si>
  <si>
    <t>230-i</t>
  </si>
  <si>
    <t>130a-i</t>
  </si>
  <si>
    <t xml:space="preserve">DMC Fed 90% T19 - Low Income Health Program </t>
  </si>
  <si>
    <t>DMC BHS 10% T19 - Low Income Health Program</t>
  </si>
  <si>
    <t>234-y</t>
  </si>
  <si>
    <t>134a-y</t>
  </si>
  <si>
    <t>DMC BHS 43.8% T19 - Adults Newly Eligible Aged 19-64 - CVD19</t>
  </si>
  <si>
    <t>238-y</t>
  </si>
  <si>
    <t>138a-y</t>
  </si>
  <si>
    <t>DMC BHS 30.66% T19 - Adults Newly Eligible Aged 19-64 - CVD19</t>
  </si>
  <si>
    <t>230-y</t>
  </si>
  <si>
    <t>130a-y</t>
  </si>
  <si>
    <t>DMC Fed 90% T19 - Adults Newly Eligible Aged 19-64</t>
  </si>
  <si>
    <t>DMC BHS 10% T19 - Adults Newly Eligible Aged 19-64</t>
  </si>
  <si>
    <t>DMC SGF 43.8% - ACA Parents/Other Caretakers - CVD19</t>
  </si>
  <si>
    <t>Minor Consent Program - Program Code 93</t>
  </si>
  <si>
    <t>CalWorks Program - Program Code 88</t>
  </si>
  <si>
    <t>210-e</t>
  </si>
  <si>
    <t>106a-e</t>
  </si>
  <si>
    <t>213-e</t>
  </si>
  <si>
    <t>105a-e</t>
  </si>
  <si>
    <t>DMC BHS 19.16% - MCHIPE Healthy Families Program Transition - CVD19</t>
  </si>
  <si>
    <t>211-h</t>
  </si>
  <si>
    <t>105a-h</t>
  </si>
  <si>
    <t>209-m</t>
  </si>
  <si>
    <t>105a-m</t>
  </si>
  <si>
    <t>DMC BHS 23.5% - Hospital Presumptive Eligibility MCHIPE</t>
  </si>
  <si>
    <t>212-m</t>
  </si>
  <si>
    <t>106a-m</t>
  </si>
  <si>
    <t>DMC BHS 19.16% - Hospital Presumptive Eligibility MCHIPE - CVD19</t>
  </si>
  <si>
    <t>202-n</t>
  </si>
  <si>
    <t>102a-n</t>
  </si>
  <si>
    <t>DMC SGF 43.8% - ACA Infants/Children &lt; age 19 - CVD19</t>
  </si>
  <si>
    <t>DMC SGF 12% T21 - ACA MCHIP Infants/Children &lt; age 19</t>
  </si>
  <si>
    <t>208-s</t>
  </si>
  <si>
    <t>105a-s</t>
  </si>
  <si>
    <t>202-v</t>
  </si>
  <si>
    <t>102a-v</t>
  </si>
  <si>
    <t>DMC SGF 43.8% - ACA Pregnant Women - CVD19</t>
  </si>
  <si>
    <t>202-w</t>
  </si>
  <si>
    <t>102a-w</t>
  </si>
  <si>
    <t>DMC SGF 30.66% - ACA Pregnant Women - CVD19</t>
  </si>
  <si>
    <t>231-y</t>
  </si>
  <si>
    <t>131-y</t>
  </si>
  <si>
    <t>DMC SGF 10% T19 - Adults Newly Eligible Aged 19-64</t>
  </si>
  <si>
    <t>239-y</t>
  </si>
  <si>
    <t>139a-y</t>
  </si>
  <si>
    <t>DMC SGF 30.66% T19 - Adults Newly Eligible Aged 19-64 - CVD19</t>
  </si>
  <si>
    <t>215-h</t>
  </si>
  <si>
    <t>107a-h</t>
  </si>
  <si>
    <t>DMC BHS 19.16% - MCHIPE Targeted Low Income Children  - CVD19</t>
  </si>
  <si>
    <t>222-y</t>
  </si>
  <si>
    <t>122a-y</t>
  </si>
  <si>
    <t>DMC Fed 93% T19 - Adults Newly Eligible Aged 19-64</t>
  </si>
  <si>
    <t>DMC BHS 7% T19 - Adults Newly Eligible Aged 19-64</t>
  </si>
  <si>
    <t>226-y</t>
  </si>
  <si>
    <t>126a-y</t>
  </si>
  <si>
    <t>DMC Fed 50% T19 - Adults Newly Eligible Aged 19-64</t>
  </si>
  <si>
    <t>DMC BHS 50% T19 - Adults Newly Eligible Aged 19-64</t>
  </si>
  <si>
    <t>DMC BHS 23.5% - MCHIPE</t>
  </si>
  <si>
    <t>DMC BHS 19.16.% - MCHIPE - CVD19</t>
  </si>
  <si>
    <t>235-y</t>
  </si>
  <si>
    <t>135a-y</t>
  </si>
  <si>
    <t>DMC SGF 43.8% T19 - Adults Newly Eligible Aged 19-64 - CVD19</t>
  </si>
  <si>
    <t>Total county match funds    (b+c)</t>
  </si>
  <si>
    <t xml:space="preserve">DMC Fed 56.2% T19 - Regular, CVD19 Rate - Effective: 01/01/2020 </t>
  </si>
  <si>
    <t>DMC Fed 69.34% T21 - MCHIPE - Effective 10/01/20 - 06/30/2021</t>
  </si>
  <si>
    <t>DMC Fed 76.5% T21 - MCHIPE Healthy Families Program Transition</t>
  </si>
  <si>
    <t>DMC Fed 69.34% T21 - MCHIPE Healthy Families Program Transition - Effective 10/01/20 - 06/30/2021</t>
  </si>
  <si>
    <t>DMC Fed 69.34% T21 - Pregnancy Only</t>
  </si>
  <si>
    <t>DMC Fed 76.5% T21 - MCHIPE Targeted Low Income Children</t>
  </si>
  <si>
    <t>DMC Fed 69.34% T21 - MCHIPE Targeted Low Income Children - Effective: 10/01/20 - 06/30/2021</t>
  </si>
  <si>
    <t>DMC Fed 80.84% T21 - MCHIPE Targeted Low Income Children - CVD19 Rate,  Effective: 10/01/20 - 06/30/2021</t>
  </si>
  <si>
    <t>DMC Fed 90% T19 - Low Income Health Program - Effective: 01/01/20</t>
  </si>
  <si>
    <r>
      <t xml:space="preserve">DMC Fed 56.2% T19 - Low Income Health Program  CVD19 Rate- Effective: 01/01/20 </t>
    </r>
    <r>
      <rPr>
        <sz val="10"/>
        <rFont val="Arial"/>
        <family val="2"/>
      </rPr>
      <t/>
    </r>
  </si>
  <si>
    <t xml:space="preserve">DMC Fed 76.5% T21 - Medi-Cal Access Program </t>
  </si>
  <si>
    <t xml:space="preserve">DMC Fed 69.34% T21 - Medi-Cal Access Program - Effective 10/01/19 </t>
  </si>
  <si>
    <t xml:space="preserve">DMC Fed 56.2% T19 - Hospital Presumptive Eligibility, CVD9 Rate - Effective: 01/01/20 - 09/30/20 </t>
  </si>
  <si>
    <t>DMC Fed 69.34% T21 - Hospital Presumptive Eligibility MCHIPE - Effective: 10/01/20 - 06/30/2021</t>
  </si>
  <si>
    <t>DMC Fed 76.5% T21 - ACA MCHIPE Infants/Children &lt; age 19</t>
  </si>
  <si>
    <t>DMC Fed 69.34% T21 - ACA MCHIPE Infants/Children &lt; age 19 -  Effective: 10/1//19 - 12/31//19</t>
  </si>
  <si>
    <t>DMC Fed 90% T19 - Newly Eligible County Compassionate Release Citizen - Effective: 1/1/20 - 12/31/20</t>
  </si>
  <si>
    <t>DMC Fed 90% T19 - Adults Newly Eligible Aged 19-64 - Effective 01/01/20</t>
  </si>
  <si>
    <t>Fiscal Year 2020-21</t>
  </si>
  <si>
    <t>251-d</t>
  </si>
  <si>
    <t>151a-d</t>
  </si>
  <si>
    <t>DMC Fed 69.34% T21 - MCHIPE</t>
  </si>
  <si>
    <t>DMC BHS 30.66% - MCHIPE</t>
  </si>
  <si>
    <t>DMC BHS 23.5% - MCHIPE Healthy Families Program Transition</t>
  </si>
  <si>
    <t>251-e</t>
  </si>
  <si>
    <t>151a-e</t>
  </si>
  <si>
    <t xml:space="preserve">DMC Fed 69.34% T21 - MCHIPE Healthy Families Program Transition </t>
  </si>
  <si>
    <t xml:space="preserve">DMC BHS 30.66% - MCHIPE Healthy Families Program Transition </t>
  </si>
  <si>
    <t>251-g</t>
  </si>
  <si>
    <t>151a-g</t>
  </si>
  <si>
    <t>DMC BHS 30.66% - Pregnancy Only</t>
  </si>
  <si>
    <t>DMC BHS 23.5% - MCHIPE Targeted Low Income Children</t>
  </si>
  <si>
    <t>251-h</t>
  </si>
  <si>
    <t>151a-h</t>
  </si>
  <si>
    <t xml:space="preserve">DMC Fed 69.34% T21 - MCHIPE Targeted Low Income Children </t>
  </si>
  <si>
    <t xml:space="preserve">DMC BHS 30.66% - MCHIPE Targeted Low Income Children </t>
  </si>
  <si>
    <t>DMC SGF 10% T19 - Low Income Health Program</t>
  </si>
  <si>
    <t>DMC BHS 23.5% - Medi-Cal Access Program</t>
  </si>
  <si>
    <t>251-j</t>
  </si>
  <si>
    <t>151a-j</t>
  </si>
  <si>
    <t>DMC Fed 69.34% T21 - Medi-Cal Access Program</t>
  </si>
  <si>
    <t>DMC BHS 30.66% T21 - Medi-Cal Access Program</t>
  </si>
  <si>
    <t>251-m</t>
  </si>
  <si>
    <t>151a-m</t>
  </si>
  <si>
    <t>DMC Fed 69.34% T21 - Hospital Presumptive Eligibility MCHIPE</t>
  </si>
  <si>
    <t>DMC BHS 30.66% - Hospital Presumptive Eligibility MCHIPE</t>
  </si>
  <si>
    <t>DMC SGF 23.5% T21 - ACA MCHIP Infants/Children &lt; age 19</t>
  </si>
  <si>
    <t>250-r</t>
  </si>
  <si>
    <t>150a-r</t>
  </si>
  <si>
    <t xml:space="preserve">DMC Fed 69.34% T21 - ACA MCHIPE Infants/Children &lt; age 19 </t>
  </si>
  <si>
    <t xml:space="preserve">DMC SGF 30.66% T21 - ACA MCHIPE Infants/Children &lt; age 19 </t>
  </si>
  <si>
    <t>DMC BHS 10% T19 -Newly Eligible County Compassionate Release Citizen</t>
  </si>
  <si>
    <t>MCHIPE2</t>
  </si>
  <si>
    <t>MCHIPE3 - CVD19</t>
  </si>
  <si>
    <t>HFE2</t>
  </si>
  <si>
    <t>HFE3 - CVD19</t>
  </si>
  <si>
    <t>AWPO-CVD19</t>
  </si>
  <si>
    <t>TLICE2</t>
  </si>
  <si>
    <t>TLICE3 - CVD19</t>
  </si>
  <si>
    <t>MCAP3 - CVD19</t>
  </si>
  <si>
    <t>HPEMCHIPE3 - CVD19</t>
  </si>
  <si>
    <t>MCHIPICUA19E2</t>
  </si>
  <si>
    <t>MCHIPICUA19E3 - CVD19</t>
  </si>
  <si>
    <t xml:space="preserve">MCAPE2 </t>
  </si>
  <si>
    <t>DMC BHS 23.5% T21 - ACA MCHIP Infants/Children &lt; age 19</t>
  </si>
  <si>
    <t>251-r</t>
  </si>
  <si>
    <t>151a-r</t>
  </si>
  <si>
    <t xml:space="preserve">DMC BHS 30.66% T21 - ACA MCHIPE Infants/Children &lt; age 19 </t>
  </si>
  <si>
    <t>DMC BHS 19.16% T21 - ACA MCHIPE Infants/Children &lt; age 19 - CVD19</t>
  </si>
  <si>
    <t>209-s</t>
  </si>
  <si>
    <t>104a-s</t>
  </si>
  <si>
    <t>DMC BHS 43.8% - ACA Parents/Other Caretakers - CVD19</t>
  </si>
  <si>
    <t>203-t</t>
  </si>
  <si>
    <t>104a-t</t>
  </si>
  <si>
    <t>203-v</t>
  </si>
  <si>
    <t>104a-v</t>
  </si>
  <si>
    <t>DMC BHS 43.8% - ACA Pregnant Women - CVD19</t>
  </si>
  <si>
    <t>203-w</t>
  </si>
  <si>
    <t>104a-w</t>
  </si>
  <si>
    <t>DMC BHS 30.66% - ACA Pregnant Women - CVD19</t>
  </si>
  <si>
    <t>203-n</t>
  </si>
  <si>
    <t>104a-n</t>
  </si>
  <si>
    <t>DMC BHS 43.8% - ACA Infants/Children &lt; age 19 - CVD19</t>
  </si>
  <si>
    <t>DMC Fed 69.34% - CalWorks Trafficking Victim -  Effective: 10/01/2020 - 12/31/2020</t>
  </si>
  <si>
    <t>CWTCVAPTVE3-CVD19</t>
  </si>
  <si>
    <t>DMC BHS 100% T21 - ACA Pregnant Women - Young Adult Expansion</t>
  </si>
  <si>
    <t>PWT19-YAE</t>
  </si>
  <si>
    <t>NEPNA-YAE</t>
  </si>
  <si>
    <t>DMC BHS 100% T19 - Adults Newly Eligible Aged 19-64 - Young Adult Expansion</t>
  </si>
  <si>
    <t>DMC Fed 69.34% CalWorks Trafficking Victim</t>
  </si>
  <si>
    <t>DMC BHS 30.66% CalWorks Trafficking Victim</t>
  </si>
  <si>
    <t>111a-cw</t>
  </si>
  <si>
    <t>111-cw</t>
  </si>
  <si>
    <t>257-y</t>
  </si>
  <si>
    <t>212-v</t>
  </si>
  <si>
    <t>211-v</t>
  </si>
  <si>
    <t>DMC SGF 100% T21 - ACA Pregnant Women - Young Adult Expansion</t>
  </si>
  <si>
    <t>256-y</t>
  </si>
  <si>
    <t>DMC SGF 100% T19 - Adults Newly Eligible Aged 19-64 - Young Adult Expansion</t>
  </si>
  <si>
    <t>DMC BHS T19 100% - Hospital Presumptive Eligibility - Young Adult Expansion</t>
  </si>
  <si>
    <t>213-k</t>
  </si>
  <si>
    <t>HPE-YAE</t>
  </si>
  <si>
    <t>DMC SGF 100% T19 - ACA Parents/Other Caretakers - Young Adult Expansion</t>
  </si>
  <si>
    <t>212-t</t>
  </si>
  <si>
    <t>PAOCRT19-YAE</t>
  </si>
  <si>
    <t>DMC BHS 100% T19 - ACA Parents/Other Caretakers - Young Adult Expansion</t>
  </si>
  <si>
    <t>213-t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</si>
</sst>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&quot;$&quot;#,##0.00"/>
    <numFmt numFmtId="167" formatCode="0.00_);[Red]\(0.0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1"/>
      <name val="Calibri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color rgb="FF00B05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darkGray"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37" fontId="0" fillId="2" borderId="0"/>
    <xf numFmtId="0" fontId="10" fillId="0" borderId="0">
      <alignment vertical="center"/>
    </xf>
    <xf numFmtId="43" fontId="2" fillId="0" borderId="0" applyFont="0" applyFill="0" applyBorder="0" applyAlignment="0" applyProtection="0"/>
    <xf numFmtId="37" fontId="2" fillId="2" borderId="0"/>
    <xf numFmtId="44" fontId="19" fillId="0" borderId="0" applyFont="0" applyFill="0" applyBorder="0" applyAlignment="0" applyProtection="0"/>
    <xf numFmtId="0" fontId="1" fillId="0" borderId="0"/>
  </cellStyleXfs>
  <cellXfs count="626">
    <xf numFmtId="37" fontId="0" fillId="2" borderId="0" xfId="0" applyNumberFormat="1"/>
    <xf numFmtId="37" fontId="0" fillId="2" borderId="0" xfId="0" applyNumberFormat="1" applyBorder="1"/>
    <xf numFmtId="0" fontId="0" fillId="2" borderId="0" xfId="0" applyNumberFormat="1" applyAlignment="1">
      <alignment horizontal="centerContinuous"/>
    </xf>
    <xf numFmtId="0" fontId="0" fillId="2" borderId="0" xfId="0" applyNumberFormat="1"/>
    <xf numFmtId="0" fontId="0" fillId="2" borderId="0" xfId="0" applyNumberFormat="1" applyBorder="1"/>
    <xf numFmtId="2" fontId="0" fillId="2" borderId="0" xfId="0" applyNumberFormat="1" applyBorder="1" applyProtection="1"/>
    <xf numFmtId="37" fontId="12" fillId="2" borderId="21" xfId="0" applyNumberFormat="1" applyFont="1" applyBorder="1" applyAlignment="1" applyProtection="1">
      <alignment horizontal="center"/>
    </xf>
    <xf numFmtId="37" fontId="13" fillId="2" borderId="0" xfId="0" applyNumberFormat="1" applyFont="1" applyBorder="1" applyProtection="1"/>
    <xf numFmtId="37" fontId="9" fillId="8" borderId="4" xfId="0" applyNumberFormat="1" applyFont="1" applyFill="1" applyBorder="1" applyProtection="1"/>
    <xf numFmtId="37" fontId="14" fillId="2" borderId="21" xfId="0" applyNumberFormat="1" applyFont="1" applyBorder="1" applyAlignment="1" applyProtection="1">
      <alignment horizontal="center"/>
    </xf>
    <xf numFmtId="37" fontId="15" fillId="2" borderId="0" xfId="0" applyNumberFormat="1" applyFont="1" applyBorder="1" applyProtection="1"/>
    <xf numFmtId="39" fontId="9" fillId="8" borderId="4" xfId="0" applyNumberFormat="1" applyFont="1" applyFill="1" applyBorder="1" applyProtection="1"/>
    <xf numFmtId="37" fontId="16" fillId="2" borderId="0" xfId="0" applyNumberFormat="1" applyFont="1" applyBorder="1" applyProtection="1"/>
    <xf numFmtId="37" fontId="16" fillId="2" borderId="39" xfId="0" applyNumberFormat="1" applyFont="1" applyBorder="1" applyAlignment="1" applyProtection="1"/>
    <xf numFmtId="37" fontId="17" fillId="2" borderId="0" xfId="0" applyNumberFormat="1" applyFont="1" applyBorder="1" applyProtection="1"/>
    <xf numFmtId="37" fontId="15" fillId="2" borderId="23" xfId="0" applyNumberFormat="1" applyFont="1" applyBorder="1" applyAlignment="1" applyProtection="1">
      <alignment horizontal="center" wrapText="1"/>
    </xf>
    <xf numFmtId="37" fontId="15" fillId="2" borderId="24" xfId="0" applyNumberFormat="1" applyFont="1" applyBorder="1" applyAlignment="1" applyProtection="1">
      <alignment horizontal="center" wrapText="1"/>
    </xf>
    <xf numFmtId="37" fontId="15" fillId="2" borderId="18" xfId="0" applyNumberFormat="1" applyFont="1" applyBorder="1" applyAlignment="1" applyProtection="1">
      <alignment horizontal="center" wrapText="1"/>
    </xf>
    <xf numFmtId="37" fontId="0" fillId="2" borderId="0" xfId="0" applyNumberFormat="1" applyProtection="1"/>
    <xf numFmtId="37" fontId="0" fillId="2" borderId="0" xfId="0" applyNumberFormat="1" applyBorder="1" applyProtection="1"/>
    <xf numFmtId="0" fontId="0" fillId="2" borderId="0" xfId="0" applyNumberFormat="1" applyAlignment="1" applyProtection="1">
      <alignment horizontal="right"/>
    </xf>
    <xf numFmtId="0" fontId="5" fillId="2" borderId="0" xfId="0" applyNumberFormat="1" applyFont="1" applyAlignment="1" applyProtection="1">
      <alignment horizontal="center"/>
    </xf>
    <xf numFmtId="0" fontId="0" fillId="2" borderId="0" xfId="0" applyNumberFormat="1" applyAlignment="1" applyProtection="1">
      <alignment horizontal="centerContinuous"/>
    </xf>
    <xf numFmtId="37" fontId="0" fillId="2" borderId="0" xfId="0" applyNumberFormat="1" applyAlignment="1" applyProtection="1">
      <alignment horizontal="right"/>
    </xf>
    <xf numFmtId="37" fontId="0" fillId="3" borderId="0" xfId="0" applyNumberFormat="1" applyFill="1" applyProtection="1"/>
    <xf numFmtId="0" fontId="0" fillId="2" borderId="0" xfId="0" applyNumberFormat="1" applyBorder="1" applyProtection="1"/>
    <xf numFmtId="37" fontId="0" fillId="2" borderId="0" xfId="0" applyNumberFormat="1" applyBorder="1" applyAlignment="1" applyProtection="1"/>
    <xf numFmtId="0" fontId="0" fillId="2" borderId="0" xfId="0" applyNumberFormat="1" applyProtection="1"/>
    <xf numFmtId="0" fontId="5" fillId="2" borderId="0" xfId="0" applyNumberFormat="1" applyFont="1" applyBorder="1" applyAlignment="1" applyProtection="1"/>
    <xf numFmtId="0" fontId="18" fillId="2" borderId="0" xfId="0" applyNumberFormat="1" applyFont="1" applyBorder="1" applyAlignment="1" applyProtection="1">
      <alignment horizontal="center" wrapText="1"/>
    </xf>
    <xf numFmtId="39" fontId="9" fillId="9" borderId="22" xfId="0" applyNumberFormat="1" applyFont="1" applyFill="1" applyBorder="1" applyProtection="1"/>
    <xf numFmtId="39" fontId="0" fillId="9" borderId="22" xfId="0" applyNumberFormat="1" applyFill="1" applyBorder="1" applyProtection="1"/>
    <xf numFmtId="37" fontId="9" fillId="2" borderId="0" xfId="0" applyNumberFormat="1" applyFont="1" applyBorder="1" applyProtection="1"/>
    <xf numFmtId="37" fontId="3" fillId="2" borderId="0" xfId="0" applyNumberFormat="1" applyFont="1" applyBorder="1" applyProtection="1"/>
    <xf numFmtId="0" fontId="0" fillId="2" borderId="0" xfId="0" applyNumberFormat="1" applyAlignment="1" applyProtection="1">
      <alignment horizontal="center"/>
    </xf>
    <xf numFmtId="0" fontId="5" fillId="5" borderId="27" xfId="0" applyNumberFormat="1" applyFont="1" applyFill="1" applyBorder="1" applyAlignment="1" applyProtection="1">
      <alignment wrapText="1"/>
    </xf>
    <xf numFmtId="0" fontId="4" fillId="5" borderId="44" xfId="0" applyNumberFormat="1" applyFont="1" applyFill="1" applyBorder="1" applyAlignment="1" applyProtection="1">
      <alignment horizontal="center" vertical="center" wrapText="1"/>
    </xf>
    <xf numFmtId="0" fontId="4" fillId="5" borderId="45" xfId="0" applyNumberFormat="1" applyFont="1" applyFill="1" applyBorder="1" applyAlignment="1" applyProtection="1">
      <alignment horizontal="center" vertical="top" wrapText="1"/>
    </xf>
    <xf numFmtId="0" fontId="6" fillId="5" borderId="42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Border="1" applyAlignment="1" applyProtection="1">
      <alignment horizontal="center" wrapText="1"/>
    </xf>
    <xf numFmtId="0" fontId="7" fillId="2" borderId="0" xfId="0" applyNumberFormat="1" applyFont="1" applyBorder="1" applyAlignment="1" applyProtection="1">
      <alignment horizontal="center"/>
    </xf>
    <xf numFmtId="39" fontId="0" fillId="12" borderId="3" xfId="0" applyNumberFormat="1" applyFill="1" applyBorder="1" applyProtection="1"/>
    <xf numFmtId="39" fontId="0" fillId="12" borderId="46" xfId="0" applyNumberFormat="1" applyFill="1" applyBorder="1" applyProtection="1"/>
    <xf numFmtId="37" fontId="16" fillId="2" borderId="0" xfId="0" applyNumberFormat="1" applyFont="1" applyBorder="1" applyAlignment="1" applyProtection="1"/>
    <xf numFmtId="0" fontId="5" fillId="2" borderId="0" xfId="0" applyNumberFormat="1" applyFont="1" applyBorder="1" applyAlignment="1" applyProtection="1"/>
    <xf numFmtId="37" fontId="0" fillId="2" borderId="0" xfId="0" applyNumberFormat="1" applyBorder="1" applyAlignment="1" applyProtection="1"/>
    <xf numFmtId="37" fontId="0" fillId="0" borderId="4" xfId="0" applyNumberFormat="1" applyFill="1" applyBorder="1" applyProtection="1"/>
    <xf numFmtId="37" fontId="2" fillId="0" borderId="4" xfId="0" applyNumberFormat="1" applyFont="1" applyFill="1" applyBorder="1" applyProtection="1"/>
    <xf numFmtId="37" fontId="2" fillId="6" borderId="22" xfId="0" applyNumberFormat="1" applyFont="1" applyFill="1" applyBorder="1" applyAlignment="1" applyProtection="1">
      <alignment horizontal="right"/>
      <protection locked="0"/>
    </xf>
    <xf numFmtId="37" fontId="2" fillId="0" borderId="4" xfId="0" applyFont="1" applyFill="1" applyBorder="1" applyAlignment="1">
      <alignment horizontal="center"/>
    </xf>
    <xf numFmtId="37" fontId="0" fillId="0" borderId="22" xfId="0" applyNumberFormat="1" applyFill="1" applyBorder="1" applyProtection="1"/>
    <xf numFmtId="0" fontId="0" fillId="0" borderId="0" xfId="0" applyNumberFormat="1" applyFill="1" applyProtection="1"/>
    <xf numFmtId="0" fontId="5" fillId="2" borderId="55" xfId="0" applyNumberFormat="1" applyFont="1" applyBorder="1" applyProtection="1"/>
    <xf numFmtId="37" fontId="2" fillId="6" borderId="22" xfId="0" applyNumberFormat="1" applyFont="1" applyFill="1" applyBorder="1" applyProtection="1">
      <protection locked="0"/>
    </xf>
    <xf numFmtId="0" fontId="2" fillId="2" borderId="0" xfId="0" applyNumberFormat="1" applyFont="1" applyProtection="1"/>
    <xf numFmtId="37" fontId="0" fillId="0" borderId="0" xfId="0" applyNumberFormat="1" applyFill="1" applyProtection="1"/>
    <xf numFmtId="0" fontId="7" fillId="2" borderId="57" xfId="0" applyNumberFormat="1" applyFont="1" applyBorder="1" applyAlignment="1" applyProtection="1">
      <alignment horizontal="center" wrapText="1"/>
    </xf>
    <xf numFmtId="0" fontId="7" fillId="2" borderId="58" xfId="0" applyNumberFormat="1" applyFont="1" applyBorder="1" applyAlignment="1" applyProtection="1">
      <alignment horizontal="center" wrapText="1"/>
    </xf>
    <xf numFmtId="0" fontId="0" fillId="2" borderId="59" xfId="0" applyNumberFormat="1" applyBorder="1" applyProtection="1"/>
    <xf numFmtId="2" fontId="0" fillId="2" borderId="60" xfId="0" applyNumberFormat="1" applyBorder="1" applyProtection="1"/>
    <xf numFmtId="0" fontId="0" fillId="2" borderId="61" xfId="0" applyNumberFormat="1" applyBorder="1" applyProtection="1"/>
    <xf numFmtId="2" fontId="0" fillId="2" borderId="62" xfId="0" applyNumberFormat="1" applyBorder="1" applyProtection="1"/>
    <xf numFmtId="0" fontId="0" fillId="2" borderId="63" xfId="0" applyNumberFormat="1" applyBorder="1" applyProtection="1"/>
    <xf numFmtId="2" fontId="0" fillId="2" borderId="66" xfId="0" applyNumberFormat="1" applyBorder="1" applyProtection="1"/>
    <xf numFmtId="0" fontId="0" fillId="2" borderId="67" xfId="0" applyNumberFormat="1" applyBorder="1" applyAlignment="1" applyProtection="1">
      <alignment horizontal="right"/>
    </xf>
    <xf numFmtId="0" fontId="0" fillId="12" borderId="68" xfId="0" applyNumberFormat="1" applyFill="1" applyBorder="1" applyAlignment="1" applyProtection="1">
      <alignment horizontal="right"/>
    </xf>
    <xf numFmtId="0" fontId="0" fillId="2" borderId="69" xfId="0" applyNumberFormat="1" applyBorder="1" applyAlignment="1" applyProtection="1">
      <alignment horizontal="right"/>
    </xf>
    <xf numFmtId="39" fontId="0" fillId="2" borderId="61" xfId="0" applyNumberFormat="1" applyBorder="1" applyProtection="1"/>
    <xf numFmtId="39" fontId="0" fillId="2" borderId="70" xfId="0" applyNumberFormat="1" applyBorder="1" applyProtection="1"/>
    <xf numFmtId="39" fontId="0" fillId="2" borderId="71" xfId="0" applyNumberFormat="1" applyBorder="1" applyProtection="1"/>
    <xf numFmtId="39" fontId="3" fillId="2" borderId="72" xfId="0" applyNumberFormat="1" applyFont="1" applyBorder="1" applyProtection="1"/>
    <xf numFmtId="39" fontId="3" fillId="12" borderId="64" xfId="0" applyNumberFormat="1" applyFont="1" applyFill="1" applyBorder="1" applyProtection="1"/>
    <xf numFmtId="39" fontId="3" fillId="2" borderId="73" xfId="0" applyNumberFormat="1" applyFont="1" applyBorder="1" applyProtection="1"/>
    <xf numFmtId="0" fontId="0" fillId="2" borderId="65" xfId="0" applyNumberFormat="1" applyBorder="1" applyProtection="1"/>
    <xf numFmtId="0" fontId="4" fillId="5" borderId="74" xfId="0" applyNumberFormat="1" applyFont="1" applyFill="1" applyBorder="1" applyProtection="1"/>
    <xf numFmtId="37" fontId="8" fillId="10" borderId="20" xfId="0" applyNumberFormat="1" applyFont="1" applyFill="1" applyBorder="1" applyProtection="1"/>
    <xf numFmtId="0" fontId="4" fillId="5" borderId="7" xfId="0" applyNumberFormat="1" applyFont="1" applyFill="1" applyBorder="1" applyProtection="1"/>
    <xf numFmtId="37" fontId="8" fillId="10" borderId="8" xfId="0" applyNumberFormat="1" applyFont="1" applyFill="1" applyBorder="1" applyProtection="1"/>
    <xf numFmtId="0" fontId="4" fillId="5" borderId="40" xfId="0" applyNumberFormat="1" applyFont="1" applyFill="1" applyBorder="1" applyAlignment="1" applyProtection="1">
      <alignment horizontal="right"/>
    </xf>
    <xf numFmtId="37" fontId="0" fillId="9" borderId="16" xfId="0" applyNumberFormat="1" applyFill="1" applyBorder="1" applyProtection="1"/>
    <xf numFmtId="0" fontId="6" fillId="5" borderId="0" xfId="0" applyNumberFormat="1" applyFont="1" applyFill="1" applyBorder="1" applyAlignment="1" applyProtection="1">
      <alignment horizontal="center" vertical="center" wrapText="1"/>
    </xf>
    <xf numFmtId="37" fontId="15" fillId="2" borderId="41" xfId="0" applyNumberFormat="1" applyFont="1" applyBorder="1" applyAlignment="1" applyProtection="1">
      <alignment horizontal="center" wrapText="1"/>
    </xf>
    <xf numFmtId="37" fontId="15" fillId="2" borderId="42" xfId="0" applyNumberFormat="1" applyFont="1" applyBorder="1" applyAlignment="1" applyProtection="1">
      <alignment horizontal="center" wrapText="1"/>
    </xf>
    <xf numFmtId="0" fontId="3" fillId="2" borderId="9" xfId="0" applyNumberFormat="1" applyFont="1" applyBorder="1" applyAlignment="1" applyProtection="1">
      <alignment horizontal="centerContinuous"/>
    </xf>
    <xf numFmtId="0" fontId="3" fillId="2" borderId="41" xfId="0" applyNumberFormat="1" applyFont="1" applyBorder="1" applyAlignment="1" applyProtection="1">
      <alignment horizontal="centerContinuous"/>
    </xf>
    <xf numFmtId="0" fontId="3" fillId="2" borderId="42" xfId="0" applyNumberFormat="1" applyFont="1" applyBorder="1" applyAlignment="1" applyProtection="1">
      <alignment horizontal="centerContinuous"/>
    </xf>
    <xf numFmtId="0" fontId="7" fillId="2" borderId="0" xfId="0" applyNumberFormat="1" applyFont="1" applyBorder="1" applyAlignment="1" applyProtection="1">
      <alignment horizontal="center" wrapText="1"/>
    </xf>
    <xf numFmtId="39" fontId="0" fillId="12" borderId="0" xfId="0" applyNumberFormat="1" applyFill="1" applyBorder="1" applyProtection="1"/>
    <xf numFmtId="0" fontId="7" fillId="0" borderId="0" xfId="0" applyNumberFormat="1" applyFont="1" applyFill="1" applyBorder="1" applyAlignment="1" applyProtection="1">
      <alignment horizontal="center" wrapText="1"/>
    </xf>
    <xf numFmtId="37" fontId="0" fillId="0" borderId="4" xfId="0" applyFill="1" applyBorder="1" applyProtection="1"/>
    <xf numFmtId="37" fontId="8" fillId="10" borderId="8" xfId="0" applyFont="1" applyFill="1" applyBorder="1" applyProtection="1"/>
    <xf numFmtId="37" fontId="8" fillId="10" borderId="75" xfId="0" applyNumberFormat="1" applyFont="1" applyFill="1" applyBorder="1" applyProtection="1"/>
    <xf numFmtId="0" fontId="0" fillId="2" borderId="5" xfId="0" applyNumberFormat="1" applyBorder="1" applyAlignment="1" applyProtection="1">
      <alignment horizontal="right"/>
    </xf>
    <xf numFmtId="43" fontId="4" fillId="2" borderId="14" xfId="2" applyFont="1" applyFill="1" applyBorder="1" applyAlignment="1" applyProtection="1"/>
    <xf numFmtId="43" fontId="2" fillId="12" borderId="4" xfId="2" applyFont="1" applyFill="1" applyBorder="1" applyAlignment="1" applyProtection="1"/>
    <xf numFmtId="43" fontId="2" fillId="2" borderId="15" xfId="2" applyFont="1" applyFill="1" applyBorder="1" applyAlignment="1" applyProtection="1"/>
    <xf numFmtId="37" fontId="3" fillId="2" borderId="5" xfId="0" applyNumberFormat="1" applyFont="1" applyBorder="1" applyAlignment="1" applyProtection="1">
      <alignment horizontal="right"/>
    </xf>
    <xf numFmtId="43" fontId="3" fillId="2" borderId="40" xfId="2" applyFont="1" applyFill="1" applyBorder="1" applyProtection="1"/>
    <xf numFmtId="43" fontId="3" fillId="12" borderId="16" xfId="2" applyFont="1" applyFill="1" applyBorder="1" applyProtection="1"/>
    <xf numFmtId="43" fontId="3" fillId="2" borderId="77" xfId="2" applyFont="1" applyFill="1" applyBorder="1" applyProtection="1"/>
    <xf numFmtId="15" fontId="5" fillId="2" borderId="0" xfId="0" applyNumberFormat="1" applyFont="1" applyAlignment="1" applyProtection="1"/>
    <xf numFmtId="37" fontId="8" fillId="13" borderId="0" xfId="0" applyNumberFormat="1" applyFont="1" applyFill="1" applyBorder="1" applyProtection="1"/>
    <xf numFmtId="37" fontId="2" fillId="13" borderId="0" xfId="0" applyNumberFormat="1" applyFont="1" applyFill="1" applyProtection="1"/>
    <xf numFmtId="37" fontId="0" fillId="13" borderId="0" xfId="0" applyNumberFormat="1" applyFill="1" applyBorder="1" applyProtection="1"/>
    <xf numFmtId="37" fontId="9" fillId="13" borderId="0" xfId="0" applyNumberFormat="1" applyFont="1" applyFill="1" applyBorder="1" applyAlignment="1" applyProtection="1">
      <alignment horizontal="center"/>
    </xf>
    <xf numFmtId="37" fontId="16" fillId="13" borderId="0" xfId="0" applyNumberFormat="1" applyFont="1" applyFill="1" applyBorder="1" applyAlignment="1" applyProtection="1"/>
    <xf numFmtId="37" fontId="17" fillId="13" borderId="0" xfId="0" applyNumberFormat="1" applyFont="1" applyFill="1" applyBorder="1" applyProtection="1"/>
    <xf numFmtId="15" fontId="5" fillId="2" borderId="0" xfId="0" applyNumberFormat="1" applyFont="1" applyAlignment="1" applyProtection="1">
      <alignment horizontal="center"/>
    </xf>
    <xf numFmtId="165" fontId="2" fillId="0" borderId="4" xfId="2" applyNumberFormat="1" applyFont="1" applyFill="1" applyBorder="1" applyAlignment="1" applyProtection="1">
      <alignment horizontal="center"/>
    </xf>
    <xf numFmtId="2" fontId="7" fillId="14" borderId="12" xfId="0" applyNumberFormat="1" applyFont="1" applyFill="1" applyBorder="1" applyAlignment="1" applyProtection="1">
      <alignment horizontal="center" wrapText="1"/>
      <protection locked="0"/>
    </xf>
    <xf numFmtId="2" fontId="7" fillId="14" borderId="4" xfId="0" applyNumberFormat="1" applyFont="1" applyFill="1" applyBorder="1" applyAlignment="1" applyProtection="1">
      <alignment horizontal="center" wrapText="1"/>
      <protection locked="0"/>
    </xf>
    <xf numFmtId="2" fontId="7" fillId="14" borderId="82" xfId="0" applyNumberFormat="1" applyFont="1" applyFill="1" applyBorder="1" applyAlignment="1" applyProtection="1">
      <alignment horizontal="center" wrapText="1"/>
      <protection locked="0"/>
    </xf>
    <xf numFmtId="2" fontId="2" fillId="2" borderId="12" xfId="0" applyNumberFormat="1" applyFont="1" applyBorder="1" applyAlignment="1" applyProtection="1">
      <alignment horizontal="center" wrapText="1"/>
    </xf>
    <xf numFmtId="0" fontId="2" fillId="2" borderId="56" xfId="0" applyNumberFormat="1" applyFont="1" applyBorder="1" applyAlignment="1" applyProtection="1">
      <alignment horizontal="center" wrapText="1"/>
    </xf>
    <xf numFmtId="0" fontId="2" fillId="2" borderId="65" xfId="0" applyNumberFormat="1" applyFont="1" applyBorder="1" applyAlignment="1" applyProtection="1">
      <alignment horizontal="center" wrapText="1"/>
    </xf>
    <xf numFmtId="165" fontId="2" fillId="0" borderId="5" xfId="2" applyNumberFormat="1" applyFont="1" applyFill="1" applyBorder="1" applyAlignment="1">
      <alignment horizontal="center"/>
    </xf>
    <xf numFmtId="167" fontId="2" fillId="0" borderId="4" xfId="2" applyNumberFormat="1" applyFont="1" applyFill="1" applyBorder="1" applyAlignment="1" applyProtection="1">
      <alignment horizontal="center"/>
    </xf>
    <xf numFmtId="165" fontId="2" fillId="0" borderId="4" xfId="2" applyNumberFormat="1" applyFont="1" applyFill="1" applyBorder="1" applyAlignment="1">
      <alignment horizontal="center"/>
    </xf>
    <xf numFmtId="165" fontId="2" fillId="0" borderId="5" xfId="2" applyNumberFormat="1" applyFont="1" applyFill="1" applyBorder="1" applyAlignment="1" applyProtection="1">
      <alignment horizontal="center"/>
    </xf>
    <xf numFmtId="37" fontId="2" fillId="0" borderId="4" xfId="0" applyFont="1" applyFill="1" applyBorder="1" applyAlignment="1">
      <alignment horizontal="center" vertical="top" wrapText="1"/>
    </xf>
    <xf numFmtId="37" fontId="2" fillId="0" borderId="4" xfId="0" applyFont="1" applyFill="1" applyBorder="1" applyAlignment="1">
      <alignment horizontal="center" vertical="center" wrapText="1"/>
    </xf>
    <xf numFmtId="37" fontId="2" fillId="0" borderId="4" xfId="0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/>
    </xf>
    <xf numFmtId="37" fontId="2" fillId="0" borderId="5" xfId="0" applyFont="1" applyFill="1" applyBorder="1" applyAlignment="1">
      <alignment horizontal="center" vertical="top"/>
    </xf>
    <xf numFmtId="37" fontId="2" fillId="0" borderId="5" xfId="0" applyFont="1" applyFill="1" applyBorder="1" applyAlignment="1">
      <alignment wrapText="1"/>
    </xf>
    <xf numFmtId="37" fontId="2" fillId="0" borderId="4" xfId="0" applyFont="1" applyFill="1" applyBorder="1" applyAlignment="1">
      <alignment horizontal="left" vertical="center" wrapText="1"/>
    </xf>
    <xf numFmtId="37" fontId="2" fillId="0" borderId="5" xfId="0" applyFont="1" applyFill="1" applyBorder="1" applyAlignment="1">
      <alignment horizontal="center" vertical="center" wrapText="1"/>
    </xf>
    <xf numFmtId="37" fontId="2" fillId="2" borderId="4" xfId="0" applyFont="1" applyBorder="1" applyAlignment="1">
      <alignment wrapText="1"/>
    </xf>
    <xf numFmtId="37" fontId="2" fillId="0" borderId="4" xfId="0" applyFont="1" applyFill="1" applyBorder="1" applyAlignment="1">
      <alignment wrapText="1"/>
    </xf>
    <xf numFmtId="37" fontId="2" fillId="0" borderId="96" xfId="0" applyFont="1" applyFill="1" applyBorder="1" applyAlignment="1">
      <alignment wrapText="1"/>
    </xf>
    <xf numFmtId="37" fontId="2" fillId="2" borderId="5" xfId="0" applyFont="1" applyBorder="1" applyAlignment="1">
      <alignment wrapText="1"/>
    </xf>
    <xf numFmtId="167" fontId="2" fillId="0" borderId="5" xfId="0" applyNumberFormat="1" applyFont="1" applyFill="1" applyBorder="1" applyAlignment="1">
      <alignment wrapText="1"/>
    </xf>
    <xf numFmtId="37" fontId="2" fillId="0" borderId="98" xfId="0" applyFont="1" applyFill="1" applyBorder="1" applyAlignment="1">
      <alignment wrapText="1"/>
    </xf>
    <xf numFmtId="37" fontId="2" fillId="19" borderId="97" xfId="0" applyFont="1" applyFill="1" applyBorder="1"/>
    <xf numFmtId="167" fontId="2" fillId="19" borderId="98" xfId="0" applyNumberFormat="1" applyFont="1" applyFill="1" applyBorder="1"/>
    <xf numFmtId="165" fontId="2" fillId="0" borderId="83" xfId="2" applyNumberFormat="1" applyFont="1" applyFill="1" applyBorder="1" applyAlignment="1">
      <alignment horizontal="center"/>
    </xf>
    <xf numFmtId="37" fontId="2" fillId="2" borderId="97" xfId="0" applyFont="1" applyBorder="1" applyAlignment="1">
      <alignment wrapText="1"/>
    </xf>
    <xf numFmtId="37" fontId="2" fillId="0" borderId="97" xfId="0" applyFont="1" applyFill="1" applyBorder="1" applyAlignment="1">
      <alignment wrapText="1"/>
    </xf>
    <xf numFmtId="165" fontId="2" fillId="0" borderId="14" xfId="2" applyNumberFormat="1" applyFont="1" applyFill="1" applyBorder="1" applyAlignment="1" applyProtection="1">
      <alignment horizontal="center"/>
    </xf>
    <xf numFmtId="167" fontId="2" fillId="0" borderId="14" xfId="2" applyNumberFormat="1" applyFont="1" applyFill="1" applyBorder="1" applyAlignment="1" applyProtection="1">
      <alignment horizontal="center"/>
    </xf>
    <xf numFmtId="165" fontId="2" fillId="0" borderId="14" xfId="2" applyNumberFormat="1" applyFont="1" applyFill="1" applyBorder="1" applyAlignment="1">
      <alignment horizontal="center"/>
    </xf>
    <xf numFmtId="37" fontId="2" fillId="2" borderId="98" xfId="0" applyFont="1" applyBorder="1" applyAlignment="1">
      <alignment wrapText="1"/>
    </xf>
    <xf numFmtId="165" fontId="2" fillId="0" borderId="83" xfId="2" applyNumberFormat="1" applyFont="1" applyFill="1" applyBorder="1" applyAlignment="1" applyProtection="1">
      <alignment horizontal="center"/>
    </xf>
    <xf numFmtId="37" fontId="2" fillId="0" borderId="14" xfId="0" applyFont="1" applyFill="1" applyBorder="1" applyAlignment="1">
      <alignment horizontal="center" vertical="top" wrapText="1"/>
    </xf>
    <xf numFmtId="167" fontId="2" fillId="0" borderId="98" xfId="0" applyNumberFormat="1" applyFont="1" applyFill="1" applyBorder="1" applyAlignment="1">
      <alignment wrapText="1"/>
    </xf>
    <xf numFmtId="37" fontId="2" fillId="0" borderId="14" xfId="0" applyFont="1" applyFill="1" applyBorder="1" applyAlignment="1">
      <alignment horizontal="center" vertical="center" wrapText="1"/>
    </xf>
    <xf numFmtId="37" fontId="2" fillId="0" borderId="14" xfId="0" applyFont="1" applyFill="1" applyBorder="1" applyAlignment="1">
      <alignment horizontal="center"/>
    </xf>
    <xf numFmtId="37" fontId="2" fillId="0" borderId="14" xfId="0" applyFont="1" applyFill="1" applyBorder="1" applyAlignment="1">
      <alignment horizontal="center" vertical="top"/>
    </xf>
    <xf numFmtId="167" fontId="2" fillId="0" borderId="14" xfId="0" applyNumberFormat="1" applyFont="1" applyFill="1" applyBorder="1" applyAlignment="1">
      <alignment horizontal="center"/>
    </xf>
    <xf numFmtId="37" fontId="2" fillId="0" borderId="83" xfId="0" applyFont="1" applyFill="1" applyBorder="1" applyAlignment="1">
      <alignment horizontal="center" vertical="top"/>
    </xf>
    <xf numFmtId="37" fontId="2" fillId="0" borderId="97" xfId="0" applyFont="1" applyFill="1" applyBorder="1" applyAlignment="1">
      <alignment horizontal="left" vertical="center" wrapText="1"/>
    </xf>
    <xf numFmtId="37" fontId="2" fillId="0" borderId="83" xfId="0" applyFont="1" applyFill="1" applyBorder="1" applyAlignment="1">
      <alignment horizontal="center" vertical="center" wrapText="1"/>
    </xf>
    <xf numFmtId="37" fontId="2" fillId="0" borderId="97" xfId="0" applyFont="1" applyFill="1" applyBorder="1" applyAlignment="1">
      <alignment horizontal="center"/>
    </xf>
    <xf numFmtId="37" fontId="13" fillId="2" borderId="0" xfId="0" applyNumberFormat="1" applyFont="1" applyAlignment="1" applyProtection="1">
      <alignment horizontal="center"/>
    </xf>
    <xf numFmtId="37" fontId="13" fillId="2" borderId="0" xfId="0" applyNumberFormat="1" applyFont="1" applyAlignment="1" applyProtection="1">
      <alignment wrapText="1"/>
    </xf>
    <xf numFmtId="2" fontId="2" fillId="2" borderId="0" xfId="0" applyNumberFormat="1" applyFont="1" applyAlignment="1" applyProtection="1">
      <alignment horizontal="center"/>
    </xf>
    <xf numFmtId="37" fontId="2" fillId="2" borderId="0" xfId="0" applyNumberFormat="1" applyFont="1" applyAlignment="1" applyProtection="1">
      <alignment horizontal="center"/>
    </xf>
    <xf numFmtId="2" fontId="2" fillId="2" borderId="0" xfId="0" applyNumberFormat="1" applyFont="1" applyProtection="1"/>
    <xf numFmtId="37" fontId="2" fillId="2" borderId="0" xfId="0" applyNumberFormat="1" applyFont="1"/>
    <xf numFmtId="2" fontId="2" fillId="2" borderId="0" xfId="0" applyNumberFormat="1" applyFont="1"/>
    <xf numFmtId="37" fontId="2" fillId="13" borderId="0" xfId="0" applyFont="1" applyFill="1"/>
    <xf numFmtId="37" fontId="2" fillId="2" borderId="0" xfId="0" applyFont="1"/>
    <xf numFmtId="2" fontId="2" fillId="2" borderId="0" xfId="0" applyNumberFormat="1" applyFont="1" applyAlignment="1" applyProtection="1"/>
    <xf numFmtId="2" fontId="3" fillId="2" borderId="0" xfId="0" applyNumberFormat="1" applyFont="1" applyAlignment="1"/>
    <xf numFmtId="37" fontId="3" fillId="2" borderId="0" xfId="0" applyNumberFormat="1" applyFont="1" applyAlignment="1"/>
    <xf numFmtId="37" fontId="2" fillId="2" borderId="0" xfId="0" applyNumberFormat="1" applyFont="1" applyAlignment="1"/>
    <xf numFmtId="2" fontId="2" fillId="2" borderId="0" xfId="0" applyNumberFormat="1" applyFont="1" applyAlignment="1"/>
    <xf numFmtId="37" fontId="3" fillId="2" borderId="0" xfId="0" applyNumberFormat="1" applyFont="1" applyAlignment="1" applyProtection="1">
      <alignment horizontal="center" wrapText="1"/>
    </xf>
    <xf numFmtId="2" fontId="2" fillId="2" borderId="0" xfId="0" applyNumberFormat="1" applyFont="1" applyAlignment="1" applyProtection="1">
      <alignment horizontal="right"/>
    </xf>
    <xf numFmtId="0" fontId="2" fillId="2" borderId="21" xfId="0" applyNumberFormat="1" applyFont="1" applyBorder="1" applyAlignment="1" applyProtection="1">
      <alignment horizontal="center"/>
    </xf>
    <xf numFmtId="2" fontId="2" fillId="2" borderId="0" xfId="0" applyNumberFormat="1" applyFont="1" applyAlignment="1" applyProtection="1">
      <alignment horizontal="right" wrapText="1"/>
    </xf>
    <xf numFmtId="37" fontId="2" fillId="0" borderId="0" xfId="0" applyNumberFormat="1" applyFont="1" applyFill="1" applyAlignment="1">
      <alignment vertical="center"/>
    </xf>
    <xf numFmtId="37" fontId="2" fillId="0" borderId="0" xfId="0" applyNumberFormat="1" applyFont="1" applyFill="1"/>
    <xf numFmtId="37" fontId="3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Alignment="1" applyProtection="1">
      <alignment horizontal="center"/>
    </xf>
    <xf numFmtId="37" fontId="2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Protection="1"/>
    <xf numFmtId="37" fontId="2" fillId="2" borderId="0" xfId="0" applyNumberFormat="1" applyFont="1" applyBorder="1"/>
    <xf numFmtId="2" fontId="2" fillId="2" borderId="0" xfId="0" applyNumberFormat="1" applyFont="1" applyAlignment="1">
      <alignment horizontal="right"/>
    </xf>
    <xf numFmtId="164" fontId="2" fillId="2" borderId="0" xfId="0" applyNumberFormat="1" applyFont="1" applyBorder="1"/>
    <xf numFmtId="37" fontId="2" fillId="2" borderId="0" xfId="0" applyNumberFormat="1" applyFont="1" applyAlignment="1">
      <alignment horizontal="center"/>
    </xf>
    <xf numFmtId="37" fontId="2" fillId="2" borderId="0" xfId="0" applyNumberFormat="1" applyFont="1" applyAlignment="1">
      <alignment wrapText="1"/>
    </xf>
    <xf numFmtId="37" fontId="2" fillId="13" borderId="0" xfId="0" applyNumberFormat="1" applyFont="1" applyFill="1"/>
    <xf numFmtId="37" fontId="13" fillId="2" borderId="0" xfId="0" applyNumberFormat="1" applyFont="1" applyBorder="1" applyAlignment="1" applyProtection="1">
      <alignment wrapText="1"/>
    </xf>
    <xf numFmtId="37" fontId="2" fillId="2" borderId="21" xfId="0" applyNumberFormat="1" applyFont="1" applyBorder="1" applyAlignment="1" applyProtection="1">
      <alignment horizontal="center"/>
    </xf>
    <xf numFmtId="2" fontId="2" fillId="2" borderId="21" xfId="0" applyNumberFormat="1" applyFont="1" applyBorder="1" applyProtection="1"/>
    <xf numFmtId="37" fontId="2" fillId="2" borderId="21" xfId="0" applyNumberFormat="1" applyFont="1" applyBorder="1"/>
    <xf numFmtId="2" fontId="2" fillId="2" borderId="21" xfId="0" applyNumberFormat="1" applyFont="1" applyBorder="1" applyAlignment="1">
      <alignment horizontal="right"/>
    </xf>
    <xf numFmtId="164" fontId="2" fillId="13" borderId="0" xfId="0" applyNumberFormat="1" applyFont="1" applyFill="1" applyBorder="1" applyAlignment="1">
      <alignment vertical="center"/>
    </xf>
    <xf numFmtId="37" fontId="2" fillId="13" borderId="0" xfId="0" applyNumberFormat="1" applyFont="1" applyFill="1" applyAlignment="1">
      <alignment vertical="center"/>
    </xf>
    <xf numFmtId="37" fontId="22" fillId="2" borderId="42" xfId="0" applyNumberFormat="1" applyFont="1" applyBorder="1" applyAlignment="1" applyProtection="1">
      <alignment horizontal="center" wrapText="1"/>
    </xf>
    <xf numFmtId="2" fontId="22" fillId="2" borderId="18" xfId="0" applyNumberFormat="1" applyFont="1" applyBorder="1" applyAlignment="1" applyProtection="1">
      <alignment horizontal="center" wrapText="1"/>
    </xf>
    <xf numFmtId="2" fontId="22" fillId="2" borderId="9" xfId="0" applyNumberFormat="1" applyFont="1" applyBorder="1" applyAlignment="1" applyProtection="1">
      <alignment horizontal="center" wrapText="1"/>
    </xf>
    <xf numFmtId="37" fontId="22" fillId="2" borderId="18" xfId="0" applyNumberFormat="1" applyFont="1" applyBorder="1" applyAlignment="1" applyProtection="1">
      <alignment horizontal="center" wrapText="1"/>
    </xf>
    <xf numFmtId="37" fontId="22" fillId="2" borderId="41" xfId="0" applyNumberFormat="1" applyFont="1" applyBorder="1" applyAlignment="1" applyProtection="1">
      <alignment horizontal="center" wrapText="1"/>
    </xf>
    <xf numFmtId="37" fontId="22" fillId="13" borderId="18" xfId="0" applyNumberFormat="1" applyFont="1" applyFill="1" applyBorder="1" applyAlignment="1">
      <alignment horizontal="center" wrapText="1"/>
    </xf>
    <xf numFmtId="49" fontId="2" fillId="0" borderId="51" xfId="0" applyNumberFormat="1" applyFont="1" applyFill="1" applyBorder="1" applyAlignment="1" applyProtection="1">
      <alignment horizontal="center"/>
    </xf>
    <xf numFmtId="37" fontId="2" fillId="0" borderId="22" xfId="0" applyNumberFormat="1" applyFont="1" applyFill="1" applyBorder="1" applyAlignment="1" applyProtection="1">
      <alignment wrapText="1"/>
    </xf>
    <xf numFmtId="2" fontId="23" fillId="0" borderId="22" xfId="2" applyNumberFormat="1" applyFont="1" applyFill="1" applyBorder="1" applyAlignment="1" applyProtection="1"/>
    <xf numFmtId="37" fontId="23" fillId="0" borderId="84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center"/>
    </xf>
    <xf numFmtId="37" fontId="2" fillId="0" borderId="22" xfId="0" applyNumberFormat="1" applyFont="1" applyFill="1" applyBorder="1" applyAlignment="1" applyProtection="1">
      <alignment horizontal="left" wrapText="1"/>
    </xf>
    <xf numFmtId="2" fontId="23" fillId="0" borderId="30" xfId="2" applyNumberFormat="1" applyFont="1" applyFill="1" applyBorder="1" applyAlignment="1" applyProtection="1"/>
    <xf numFmtId="2" fontId="23" fillId="0" borderId="10" xfId="2" applyNumberFormat="1" applyFont="1" applyFill="1" applyBorder="1" applyAlignment="1" applyProtection="1"/>
    <xf numFmtId="37" fontId="23" fillId="0" borderId="10" xfId="0" applyNumberFormat="1" applyFont="1" applyFill="1" applyBorder="1" applyAlignment="1" applyProtection="1">
      <alignment horizontal="center"/>
    </xf>
    <xf numFmtId="44" fontId="2" fillId="0" borderId="11" xfId="4" applyFont="1" applyFill="1" applyBorder="1" applyAlignment="1">
      <alignment vertical="center"/>
    </xf>
    <xf numFmtId="37" fontId="23" fillId="0" borderId="0" xfId="0" applyNumberFormat="1" applyFont="1" applyFill="1" applyBorder="1" applyProtection="1"/>
    <xf numFmtId="165" fontId="23" fillId="0" borderId="0" xfId="2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wrapText="1"/>
    </xf>
    <xf numFmtId="2" fontId="23" fillId="0" borderId="4" xfId="2" applyNumberFormat="1" applyFont="1" applyFill="1" applyBorder="1" applyAlignment="1" applyProtection="1"/>
    <xf numFmtId="37" fontId="24" fillId="0" borderId="33" xfId="0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left" wrapText="1"/>
    </xf>
    <xf numFmtId="37" fontId="24" fillId="0" borderId="5" xfId="0" applyFont="1" applyFill="1" applyBorder="1" applyAlignment="1" applyProtection="1">
      <alignment horizontal="center"/>
    </xf>
    <xf numFmtId="2" fontId="23" fillId="0" borderId="5" xfId="2" applyNumberFormat="1" applyFont="1" applyFill="1" applyBorder="1" applyAlignment="1" applyProtection="1"/>
    <xf numFmtId="37" fontId="2" fillId="2" borderId="5" xfId="0" applyFont="1" applyBorder="1"/>
    <xf numFmtId="44" fontId="2" fillId="0" borderId="14" xfId="4" applyFont="1" applyFill="1" applyBorder="1" applyAlignment="1">
      <alignment vertical="center"/>
    </xf>
    <xf numFmtId="37" fontId="2" fillId="0" borderId="19" xfId="0" applyFont="1" applyFill="1" applyBorder="1" applyAlignment="1" applyProtection="1">
      <alignment horizontal="center"/>
    </xf>
    <xf numFmtId="37" fontId="2" fillId="0" borderId="25" xfId="0" applyFont="1" applyFill="1" applyBorder="1" applyAlignment="1" applyProtection="1">
      <alignment horizontal="left" wrapText="1"/>
    </xf>
    <xf numFmtId="37" fontId="24" fillId="0" borderId="25" xfId="0" applyFont="1" applyFill="1" applyBorder="1" applyAlignment="1" applyProtection="1">
      <alignment horizontal="left"/>
    </xf>
    <xf numFmtId="37" fontId="2" fillId="0" borderId="14" xfId="0" applyFont="1" applyFill="1" applyBorder="1" applyAlignment="1" applyProtection="1">
      <alignment horizontal="center"/>
    </xf>
    <xf numFmtId="37" fontId="2" fillId="0" borderId="4" xfId="0" applyFont="1" applyFill="1" applyBorder="1" applyAlignment="1" applyProtection="1">
      <alignment horizontal="left" wrapText="1"/>
    </xf>
    <xf numFmtId="37" fontId="2" fillId="2" borderId="14" xfId="0" applyFont="1" applyBorder="1"/>
    <xf numFmtId="37" fontId="2" fillId="2" borderId="4" xfId="0" applyFont="1" applyBorder="1" applyAlignment="1">
      <alignment horizontal="left" wrapText="1"/>
    </xf>
    <xf numFmtId="37" fontId="23" fillId="0" borderId="4" xfId="0" applyNumberFormat="1" applyFont="1" applyFill="1" applyBorder="1" applyAlignment="1" applyProtection="1">
      <alignment horizontal="center"/>
    </xf>
    <xf numFmtId="37" fontId="24" fillId="0" borderId="4" xfId="0" applyFont="1" applyFill="1" applyBorder="1" applyAlignment="1" applyProtection="1">
      <alignment horizontal="center"/>
    </xf>
    <xf numFmtId="37" fontId="23" fillId="0" borderId="5" xfId="0" applyNumberFormat="1" applyFont="1" applyFill="1" applyBorder="1" applyAlignment="1" applyProtection="1">
      <alignment horizontal="center"/>
    </xf>
    <xf numFmtId="37" fontId="2" fillId="0" borderId="97" xfId="0" applyNumberFormat="1" applyFont="1" applyFill="1" applyBorder="1" applyAlignment="1" applyProtection="1">
      <alignment wrapText="1"/>
    </xf>
    <xf numFmtId="2" fontId="23" fillId="0" borderId="97" xfId="2" applyNumberFormat="1" applyFont="1" applyFill="1" applyBorder="1" applyAlignment="1" applyProtection="1"/>
    <xf numFmtId="37" fontId="23" fillId="0" borderId="15" xfId="0" applyNumberFormat="1" applyFont="1" applyFill="1" applyBorder="1" applyAlignment="1" applyProtection="1">
      <alignment horizontal="center"/>
    </xf>
    <xf numFmtId="37" fontId="24" fillId="0" borderId="99" xfId="0" applyFont="1" applyFill="1" applyBorder="1" applyAlignment="1" applyProtection="1">
      <alignment horizontal="center"/>
    </xf>
    <xf numFmtId="2" fontId="13" fillId="0" borderId="4" xfId="2" applyNumberFormat="1" applyFont="1" applyFill="1" applyBorder="1" applyAlignment="1" applyProtection="1"/>
    <xf numFmtId="37" fontId="13" fillId="0" borderId="5" xfId="0" applyNumberFormat="1" applyFont="1" applyFill="1" applyBorder="1" applyAlignment="1" applyProtection="1">
      <alignment horizontal="center"/>
    </xf>
    <xf numFmtId="2" fontId="13" fillId="0" borderId="97" xfId="2" applyNumberFormat="1" applyFont="1" applyFill="1" applyBorder="1" applyAlignment="1" applyProtection="1"/>
    <xf numFmtId="37" fontId="13" fillId="0" borderId="15" xfId="0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/>
    </xf>
    <xf numFmtId="37" fontId="23" fillId="0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 applyProtection="1">
      <alignment horizontal="center"/>
    </xf>
    <xf numFmtId="37" fontId="23" fillId="0" borderId="0" xfId="0" applyFont="1" applyFill="1" applyBorder="1" applyAlignment="1" applyProtection="1">
      <alignment horizontal="center"/>
    </xf>
    <xf numFmtId="37" fontId="24" fillId="0" borderId="15" xfId="0" applyFont="1" applyFill="1" applyBorder="1" applyAlignment="1" applyProtection="1">
      <alignment horizontal="center"/>
    </xf>
    <xf numFmtId="37" fontId="2" fillId="0" borderId="4" xfId="0" applyFont="1" applyFill="1" applyBorder="1" applyAlignment="1" applyProtection="1">
      <alignment wrapText="1"/>
    </xf>
    <xf numFmtId="37" fontId="2" fillId="0" borderId="97" xfId="0" applyFont="1" applyFill="1" applyBorder="1" applyAlignment="1" applyProtection="1">
      <alignment wrapText="1"/>
    </xf>
    <xf numFmtId="37" fontId="23" fillId="0" borderId="5" xfId="0" applyFont="1" applyFill="1" applyBorder="1" applyAlignment="1" applyProtection="1">
      <alignment horizontal="center"/>
    </xf>
    <xf numFmtId="37" fontId="23" fillId="0" borderId="15" xfId="0" applyFont="1" applyFill="1" applyBorder="1" applyAlignment="1" applyProtection="1">
      <alignment horizontal="center"/>
    </xf>
    <xf numFmtId="49" fontId="2" fillId="0" borderId="83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center" wrapText="1"/>
    </xf>
    <xf numFmtId="49" fontId="2" fillId="0" borderId="97" xfId="0" applyNumberFormat="1" applyFont="1" applyFill="1" applyBorder="1" applyAlignment="1" applyProtection="1">
      <alignment horizontal="center" wrapText="1"/>
    </xf>
    <xf numFmtId="37" fontId="13" fillId="0" borderId="4" xfId="0" applyNumberFormat="1" applyFont="1" applyFill="1" applyBorder="1" applyAlignment="1" applyProtection="1">
      <alignment wrapText="1"/>
    </xf>
    <xf numFmtId="37" fontId="13" fillId="0" borderId="97" xfId="0" applyNumberFormat="1" applyFont="1" applyFill="1" applyBorder="1" applyAlignment="1" applyProtection="1">
      <alignment wrapText="1"/>
    </xf>
    <xf numFmtId="37" fontId="13" fillId="0" borderId="5" xfId="0" applyFont="1" applyFill="1" applyBorder="1" applyAlignment="1" applyProtection="1">
      <alignment horizontal="center"/>
    </xf>
    <xf numFmtId="37" fontId="13" fillId="0" borderId="15" xfId="0" applyFont="1" applyFill="1" applyBorder="1" applyAlignment="1" applyProtection="1">
      <alignment horizontal="center"/>
    </xf>
    <xf numFmtId="2" fontId="2" fillId="0" borderId="4" xfId="2" applyNumberFormat="1" applyFont="1" applyFill="1" applyBorder="1" applyAlignment="1" applyProtection="1"/>
    <xf numFmtId="37" fontId="2" fillId="0" borderId="5" xfId="0" applyNumberFormat="1" applyFont="1" applyFill="1" applyBorder="1" applyAlignment="1" applyProtection="1">
      <alignment horizontal="center"/>
    </xf>
    <xf numFmtId="2" fontId="2" fillId="0" borderId="97" xfId="2" applyNumberFormat="1" applyFont="1" applyFill="1" applyBorder="1" applyAlignment="1" applyProtection="1"/>
    <xf numFmtId="37" fontId="2" fillId="0" borderId="15" xfId="0" applyNumberFormat="1" applyFont="1" applyFill="1" applyBorder="1" applyAlignment="1" applyProtection="1">
      <alignment horizontal="center"/>
    </xf>
    <xf numFmtId="37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 wrapText="1"/>
    </xf>
    <xf numFmtId="37" fontId="2" fillId="0" borderId="14" xfId="0" applyNumberFormat="1" applyFont="1" applyFill="1" applyBorder="1" applyAlignment="1" applyProtection="1">
      <alignment horizontal="center" wrapText="1"/>
    </xf>
    <xf numFmtId="37" fontId="2" fillId="0" borderId="2" xfId="0" applyNumberFormat="1" applyFont="1" applyFill="1" applyBorder="1" applyAlignment="1" applyProtection="1">
      <alignment horizontal="center" wrapText="1"/>
    </xf>
    <xf numFmtId="37" fontId="2" fillId="0" borderId="5" xfId="0" applyNumberFormat="1" applyFont="1" applyFill="1" applyBorder="1" applyAlignment="1" applyProtection="1">
      <alignment wrapText="1"/>
    </xf>
    <xf numFmtId="37" fontId="2" fillId="0" borderId="98" xfId="0" applyNumberFormat="1" applyFont="1" applyFill="1" applyBorder="1" applyAlignment="1" applyProtection="1">
      <alignment wrapText="1"/>
    </xf>
    <xf numFmtId="37" fontId="2" fillId="0" borderId="14" xfId="0" applyNumberFormat="1" applyFont="1" applyFill="1" applyBorder="1" applyAlignment="1" applyProtection="1">
      <alignment horizontal="center"/>
    </xf>
    <xf numFmtId="37" fontId="13" fillId="0" borderId="4" xfId="0" applyNumberFormat="1" applyFont="1" applyFill="1" applyBorder="1" applyAlignment="1" applyProtection="1">
      <alignment horizontal="left"/>
    </xf>
    <xf numFmtId="37" fontId="2" fillId="0" borderId="5" xfId="0" applyNumberFormat="1" applyFont="1" applyFill="1" applyBorder="1" applyAlignment="1" applyProtection="1">
      <alignment horizontal="left" wrapText="1"/>
    </xf>
    <xf numFmtId="37" fontId="2" fillId="0" borderId="5" xfId="0" applyFont="1" applyFill="1" applyBorder="1"/>
    <xf numFmtId="37" fontId="2" fillId="0" borderId="14" xfId="0" applyFont="1" applyFill="1" applyBorder="1"/>
    <xf numFmtId="37" fontId="2" fillId="0" borderId="4" xfId="0" applyFont="1" applyFill="1" applyBorder="1" applyAlignment="1">
      <alignment horizontal="left" wrapText="1"/>
    </xf>
    <xf numFmtId="37" fontId="2" fillId="0" borderId="4" xfId="0" applyFont="1" applyFill="1" applyBorder="1"/>
    <xf numFmtId="2" fontId="2" fillId="0" borderId="14" xfId="2" applyNumberFormat="1" applyFont="1" applyFill="1" applyBorder="1" applyAlignment="1" applyProtection="1"/>
    <xf numFmtId="2" fontId="2" fillId="0" borderId="4" xfId="2" applyNumberFormat="1" applyFont="1" applyFill="1" applyBorder="1" applyAlignment="1" applyProtection="1">
      <alignment horizontal="left" wrapText="1"/>
    </xf>
    <xf numFmtId="49" fontId="2" fillId="0" borderId="4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 vertical="center" wrapText="1"/>
    </xf>
    <xf numFmtId="37" fontId="2" fillId="0" borderId="14" xfId="0" applyNumberFormat="1" applyFont="1" applyFill="1" applyBorder="1" applyAlignment="1" applyProtection="1">
      <alignment horizontal="center" vertical="center" wrapText="1"/>
    </xf>
    <xf numFmtId="37" fontId="2" fillId="0" borderId="5" xfId="0" applyFont="1" applyFill="1" applyBorder="1" applyAlignment="1" applyProtection="1">
      <alignment horizontal="left" wrapText="1"/>
    </xf>
    <xf numFmtId="37" fontId="24" fillId="0" borderId="4" xfId="0" applyFont="1" applyFill="1" applyBorder="1" applyAlignment="1" applyProtection="1">
      <alignment horizontal="left"/>
    </xf>
    <xf numFmtId="37" fontId="2" fillId="2" borderId="4" xfId="0" applyFont="1" applyBorder="1"/>
    <xf numFmtId="37" fontId="24" fillId="0" borderId="14" xfId="0" applyFont="1" applyFill="1" applyBorder="1" applyAlignment="1" applyProtection="1">
      <alignment horizontal="center"/>
    </xf>
    <xf numFmtId="37" fontId="2" fillId="11" borderId="4" xfId="0" applyNumberFormat="1" applyFont="1" applyFill="1" applyBorder="1" applyAlignment="1" applyProtection="1">
      <alignment horizontal="center" wrapText="1"/>
    </xf>
    <xf numFmtId="37" fontId="2" fillId="11" borderId="4" xfId="0" applyNumberFormat="1" applyFont="1" applyFill="1" applyBorder="1" applyAlignment="1" applyProtection="1">
      <alignment wrapText="1"/>
    </xf>
    <xf numFmtId="37" fontId="13" fillId="11" borderId="5" xfId="0" applyNumberFormat="1" applyFont="1" applyFill="1" applyBorder="1" applyAlignment="1" applyProtection="1">
      <alignment horizontal="center"/>
    </xf>
    <xf numFmtId="37" fontId="13" fillId="11" borderId="14" xfId="0" applyNumberFormat="1" applyFont="1" applyFill="1" applyBorder="1" applyAlignment="1" applyProtection="1">
      <alignment horizontal="center"/>
    </xf>
    <xf numFmtId="37" fontId="13" fillId="11" borderId="4" xfId="0" applyNumberFormat="1" applyFont="1" applyFill="1" applyBorder="1" applyAlignment="1" applyProtection="1">
      <alignment horizontal="center"/>
    </xf>
    <xf numFmtId="2" fontId="13" fillId="11" borderId="4" xfId="2" applyNumberFormat="1" applyFont="1" applyFill="1" applyBorder="1" applyAlignment="1" applyProtection="1"/>
    <xf numFmtId="37" fontId="2" fillId="13" borderId="1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horizontal="center"/>
    </xf>
    <xf numFmtId="37" fontId="2" fillId="2" borderId="4" xfId="0" applyNumberFormat="1" applyFont="1" applyBorder="1" applyAlignment="1" applyProtection="1">
      <alignment wrapText="1"/>
    </xf>
    <xf numFmtId="2" fontId="13" fillId="11" borderId="4" xfId="2" applyNumberFormat="1" applyFont="1" applyFill="1" applyBorder="1" applyAlignment="1" applyProtection="1">
      <alignment horizontal="center"/>
    </xf>
    <xf numFmtId="49" fontId="2" fillId="13" borderId="0" xfId="0" applyNumberFormat="1" applyFont="1" applyFill="1" applyBorder="1" applyAlignment="1" applyProtection="1">
      <alignment horizontal="center"/>
    </xf>
    <xf numFmtId="37" fontId="13" fillId="13" borderId="0" xfId="0" applyFont="1" applyFill="1" applyBorder="1" applyAlignment="1" applyProtection="1">
      <alignment wrapText="1"/>
    </xf>
    <xf numFmtId="43" fontId="13" fillId="13" borderId="0" xfId="2" applyFont="1" applyFill="1" applyBorder="1" applyAlignment="1" applyProtection="1"/>
    <xf numFmtId="37" fontId="13" fillId="13" borderId="0" xfId="0" applyNumberFormat="1" applyFont="1" applyFill="1" applyBorder="1" applyAlignment="1" applyProtection="1">
      <alignment wrapText="1"/>
    </xf>
    <xf numFmtId="2" fontId="2" fillId="13" borderId="0" xfId="2" applyNumberFormat="1" applyFont="1" applyFill="1" applyBorder="1" applyAlignment="1" applyProtection="1">
      <alignment horizontal="center" vertical="center"/>
    </xf>
    <xf numFmtId="37" fontId="2" fillId="13" borderId="0" xfId="0" applyNumberFormat="1" applyFont="1" applyFill="1" applyBorder="1" applyAlignment="1" applyProtection="1">
      <alignment horizontal="center" vertical="center"/>
    </xf>
    <xf numFmtId="2" fontId="2" fillId="13" borderId="0" xfId="2" applyNumberFormat="1" applyFont="1" applyFill="1" applyBorder="1" applyAlignment="1" applyProtection="1">
      <alignment vertical="center"/>
    </xf>
    <xf numFmtId="2" fontId="2" fillId="13" borderId="0" xfId="2" applyNumberFormat="1" applyFont="1" applyFill="1" applyBorder="1" applyAlignment="1">
      <alignment vertical="center"/>
    </xf>
    <xf numFmtId="39" fontId="2" fillId="13" borderId="0" xfId="0" applyNumberFormat="1" applyFont="1" applyFill="1"/>
    <xf numFmtId="2" fontId="2" fillId="2" borderId="0" xfId="2" applyNumberFormat="1" applyFont="1" applyFill="1" applyBorder="1" applyProtection="1"/>
    <xf numFmtId="2" fontId="2" fillId="2" borderId="0" xfId="2" applyNumberFormat="1" applyFont="1" applyFill="1" applyBorder="1"/>
    <xf numFmtId="37" fontId="24" fillId="2" borderId="22" xfId="0" applyNumberFormat="1" applyFont="1" applyBorder="1" applyAlignment="1" applyProtection="1">
      <alignment wrapText="1"/>
    </xf>
    <xf numFmtId="37" fontId="23" fillId="2" borderId="29" xfId="0" applyNumberFormat="1" applyFont="1" applyBorder="1" applyAlignment="1" applyProtection="1">
      <alignment horizontal="center"/>
    </xf>
    <xf numFmtId="37" fontId="2" fillId="2" borderId="14" xfId="0" applyNumberFormat="1" applyFont="1" applyBorder="1" applyAlignment="1" applyProtection="1">
      <alignment horizontal="center"/>
    </xf>
    <xf numFmtId="37" fontId="2" fillId="2" borderId="4" xfId="0" applyNumberFormat="1" applyFont="1" applyBorder="1" applyAlignment="1" applyProtection="1">
      <alignment horizontal="left" wrapText="1"/>
    </xf>
    <xf numFmtId="2" fontId="23" fillId="2" borderId="4" xfId="2" applyNumberFormat="1" applyFont="1" applyFill="1" applyBorder="1" applyAlignment="1" applyProtection="1"/>
    <xf numFmtId="37" fontId="23" fillId="2" borderId="5" xfId="0" applyNumberFormat="1" applyFont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37" fontId="24" fillId="2" borderId="4" xfId="0" applyNumberFormat="1" applyFont="1" applyBorder="1" applyAlignment="1" applyProtection="1">
      <alignment wrapText="1"/>
    </xf>
    <xf numFmtId="2" fontId="23" fillId="0" borderId="4" xfId="2" applyNumberFormat="1" applyFont="1" applyFill="1" applyBorder="1" applyAlignment="1" applyProtection="1">
      <alignment horizontal="right" vertical="center"/>
    </xf>
    <xf numFmtId="37" fontId="2" fillId="2" borderId="33" xfId="0" applyNumberFormat="1" applyFont="1" applyBorder="1" applyAlignment="1" applyProtection="1">
      <alignment horizontal="center" vertical="center"/>
    </xf>
    <xf numFmtId="37" fontId="2" fillId="2" borderId="0" xfId="0" applyNumberFormat="1" applyFont="1" applyBorder="1" applyAlignment="1" applyProtection="1">
      <alignment horizontal="center" vertical="center"/>
    </xf>
    <xf numFmtId="2" fontId="2" fillId="2" borderId="0" xfId="2" applyNumberFormat="1" applyFont="1" applyFill="1" applyBorder="1" applyAlignment="1" applyProtection="1">
      <alignment vertical="center"/>
    </xf>
    <xf numFmtId="37" fontId="2" fillId="2" borderId="0" xfId="0" applyNumberFormat="1" applyFont="1" applyAlignment="1">
      <alignment vertical="center" wrapText="1"/>
    </xf>
    <xf numFmtId="2" fontId="2" fillId="2" borderId="0" xfId="2" applyNumberFormat="1" applyFont="1" applyFill="1" applyBorder="1" applyAlignment="1">
      <alignment vertical="center"/>
    </xf>
    <xf numFmtId="37" fontId="2" fillId="2" borderId="0" xfId="0" applyNumberFormat="1" applyFont="1" applyAlignment="1">
      <alignment vertical="center"/>
    </xf>
    <xf numFmtId="37" fontId="23" fillId="2" borderId="38" xfId="0" applyNumberFormat="1" applyFont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/>
    </xf>
    <xf numFmtId="37" fontId="24" fillId="2" borderId="25" xfId="0" applyNumberFormat="1" applyFont="1" applyBorder="1" applyAlignment="1" applyProtection="1">
      <alignment wrapText="1"/>
    </xf>
    <xf numFmtId="37" fontId="2" fillId="2" borderId="10" xfId="0" applyNumberFormat="1" applyFont="1" applyBorder="1" applyAlignment="1" applyProtection="1">
      <alignment horizontal="center" vertical="center"/>
    </xf>
    <xf numFmtId="49" fontId="2" fillId="11" borderId="4" xfId="0" applyNumberFormat="1" applyFont="1" applyFill="1" applyBorder="1" applyAlignment="1" applyProtection="1">
      <alignment horizontal="center"/>
    </xf>
    <xf numFmtId="37" fontId="13" fillId="11" borderId="4" xfId="0" applyNumberFormat="1" applyFont="1" applyFill="1" applyBorder="1" applyAlignment="1" applyProtection="1">
      <alignment wrapText="1"/>
    </xf>
    <xf numFmtId="2" fontId="2" fillId="11" borderId="17" xfId="2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</xf>
    <xf numFmtId="2" fontId="2" fillId="2" borderId="0" xfId="2" applyNumberFormat="1" applyFont="1" applyFill="1" applyBorder="1" applyAlignment="1" applyProtection="1">
      <alignment horizontal="center" vertical="center"/>
    </xf>
    <xf numFmtId="165" fontId="2" fillId="0" borderId="22" xfId="2" applyNumberFormat="1" applyFont="1" applyFill="1" applyBorder="1" applyAlignment="1" applyProtection="1">
      <alignment horizontal="center"/>
    </xf>
    <xf numFmtId="2" fontId="23" fillId="0" borderId="29" xfId="2" applyNumberFormat="1" applyFont="1" applyFill="1" applyBorder="1" applyAlignment="1" applyProtection="1"/>
    <xf numFmtId="37" fontId="23" fillId="2" borderId="0" xfId="0" applyNumberFormat="1" applyFont="1" applyBorder="1" applyAlignment="1" applyProtection="1">
      <alignment horizontal="center"/>
    </xf>
    <xf numFmtId="2" fontId="23" fillId="2" borderId="0" xfId="2" applyNumberFormat="1" applyFont="1" applyFill="1" applyBorder="1" applyAlignment="1" applyProtection="1"/>
    <xf numFmtId="2" fontId="2" fillId="2" borderId="0" xfId="0" applyNumberFormat="1" applyFont="1" applyBorder="1" applyAlignment="1" applyProtection="1">
      <alignment vertical="center"/>
    </xf>
    <xf numFmtId="2" fontId="2" fillId="2" borderId="0" xfId="0" applyNumberFormat="1" applyFont="1" applyBorder="1" applyAlignment="1">
      <alignment vertical="center"/>
    </xf>
    <xf numFmtId="37" fontId="2" fillId="13" borderId="10" xfId="0" applyNumberFormat="1" applyFont="1" applyFill="1" applyBorder="1" applyAlignment="1" applyProtection="1">
      <alignment horizontal="center" vertical="center"/>
    </xf>
    <xf numFmtId="2" fontId="2" fillId="13" borderId="0" xfId="0" applyNumberFormat="1" applyFont="1" applyFill="1" applyBorder="1" applyAlignment="1" applyProtection="1">
      <alignment vertical="center"/>
    </xf>
    <xf numFmtId="37" fontId="3" fillId="11" borderId="4" xfId="0" applyNumberFormat="1" applyFont="1" applyFill="1" applyBorder="1" applyAlignment="1" applyProtection="1">
      <alignment horizontal="center"/>
    </xf>
    <xf numFmtId="2" fontId="2" fillId="11" borderId="17" xfId="0" applyNumberFormat="1" applyFont="1" applyFill="1" applyBorder="1" applyAlignment="1" applyProtection="1">
      <alignment horizontal="center"/>
    </xf>
    <xf numFmtId="37" fontId="2" fillId="13" borderId="0" xfId="0" applyNumberFormat="1" applyFont="1" applyFill="1" applyBorder="1" applyAlignment="1" applyProtection="1">
      <alignment horizontal="center"/>
    </xf>
    <xf numFmtId="2" fontId="2" fillId="13" borderId="0" xfId="0" applyNumberFormat="1" applyFont="1" applyFill="1" applyBorder="1" applyProtection="1"/>
    <xf numFmtId="2" fontId="2" fillId="13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Protection="1"/>
    <xf numFmtId="37" fontId="2" fillId="13" borderId="0" xfId="0" applyNumberFormat="1" applyFont="1" applyFill="1" applyBorder="1" applyProtection="1"/>
    <xf numFmtId="0" fontId="2" fillId="13" borderId="0" xfId="0" applyNumberFormat="1" applyFont="1" applyFill="1"/>
    <xf numFmtId="2" fontId="3" fillId="2" borderId="47" xfId="0" applyNumberFormat="1" applyFont="1" applyBorder="1" applyAlignment="1">
      <alignment horizontal="center"/>
    </xf>
    <xf numFmtId="0" fontId="3" fillId="2" borderId="48" xfId="0" applyNumberFormat="1" applyFont="1" applyBorder="1" applyAlignment="1">
      <alignment horizontal="center"/>
    </xf>
    <xf numFmtId="2" fontId="3" fillId="2" borderId="26" xfId="0" applyNumberFormat="1" applyFont="1" applyBorder="1" applyAlignment="1">
      <alignment horizontal="center"/>
    </xf>
    <xf numFmtId="37" fontId="3" fillId="2" borderId="26" xfId="0" applyNumberFormat="1" applyFont="1" applyBorder="1" applyAlignment="1">
      <alignment horizontal="center"/>
    </xf>
    <xf numFmtId="37" fontId="3" fillId="13" borderId="0" xfId="0" applyNumberFormat="1" applyFont="1" applyFill="1" applyBorder="1" applyAlignment="1">
      <alignment horizontal="center"/>
    </xf>
    <xf numFmtId="2" fontId="2" fillId="13" borderId="0" xfId="0" applyNumberFormat="1" applyFont="1" applyFill="1" applyBorder="1"/>
    <xf numFmtId="0" fontId="2" fillId="7" borderId="9" xfId="0" applyNumberFormat="1" applyFont="1" applyFill="1" applyBorder="1" applyAlignment="1"/>
    <xf numFmtId="37" fontId="2" fillId="7" borderId="41" xfId="0" applyNumberFormat="1" applyFont="1" applyFill="1" applyBorder="1" applyAlignment="1"/>
    <xf numFmtId="0" fontId="2" fillId="7" borderId="35" xfId="0" applyNumberFormat="1" applyFont="1" applyFill="1" applyBorder="1" applyAlignment="1"/>
    <xf numFmtId="0" fontId="2" fillId="7" borderId="42" xfId="0" applyNumberFormat="1" applyFont="1" applyFill="1" applyBorder="1" applyAlignment="1"/>
    <xf numFmtId="37" fontId="2" fillId="13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2" fillId="13" borderId="0" xfId="0" applyNumberFormat="1" applyFont="1" applyFill="1" applyBorder="1"/>
    <xf numFmtId="37" fontId="2" fillId="2" borderId="22" xfId="0" applyFont="1" applyBorder="1"/>
    <xf numFmtId="2" fontId="2" fillId="2" borderId="54" xfId="2" applyNumberFormat="1" applyFont="1" applyFill="1" applyBorder="1"/>
    <xf numFmtId="2" fontId="27" fillId="0" borderId="4" xfId="0" applyNumberFormat="1" applyFont="1" applyFill="1" applyBorder="1" applyAlignment="1">
      <alignment vertical="center"/>
    </xf>
    <xf numFmtId="2" fontId="2" fillId="0" borderId="29" xfId="2" applyNumberFormat="1" applyFont="1" applyFill="1" applyBorder="1"/>
    <xf numFmtId="2" fontId="2" fillId="0" borderId="13" xfId="2" applyNumberFormat="1" applyFont="1" applyFill="1" applyBorder="1"/>
    <xf numFmtId="2" fontId="2" fillId="13" borderId="0" xfId="2" applyNumberFormat="1" applyFont="1" applyFill="1" applyBorder="1"/>
    <xf numFmtId="37" fontId="2" fillId="2" borderId="0" xfId="0" applyFont="1" applyBorder="1"/>
    <xf numFmtId="2" fontId="2" fillId="2" borderId="2" xfId="2" applyNumberFormat="1" applyFont="1" applyFill="1" applyBorder="1"/>
    <xf numFmtId="2" fontId="2" fillId="2" borderId="4" xfId="2" applyNumberFormat="1" applyFont="1" applyFill="1" applyBorder="1"/>
    <xf numFmtId="2" fontId="2" fillId="0" borderId="0" xfId="2" applyNumberFormat="1" applyFont="1" applyFill="1" applyBorder="1"/>
    <xf numFmtId="0" fontId="2" fillId="7" borderId="23" xfId="0" applyNumberFormat="1" applyFont="1" applyFill="1" applyBorder="1" applyAlignment="1"/>
    <xf numFmtId="37" fontId="2" fillId="7" borderId="24" xfId="0" applyNumberFormat="1" applyFont="1" applyFill="1" applyBorder="1" applyAlignment="1"/>
    <xf numFmtId="0" fontId="2" fillId="7" borderId="24" xfId="0" applyNumberFormat="1" applyFont="1" applyFill="1" applyBorder="1" applyAlignment="1"/>
    <xf numFmtId="0" fontId="2" fillId="7" borderId="85" xfId="0" applyNumberFormat="1" applyFont="1" applyFill="1" applyBorder="1" applyAlignment="1"/>
    <xf numFmtId="0" fontId="2" fillId="3" borderId="0" xfId="0" applyNumberFormat="1" applyFont="1" applyFill="1" applyBorder="1"/>
    <xf numFmtId="37" fontId="2" fillId="0" borderId="22" xfId="0" applyFont="1" applyFill="1" applyBorder="1"/>
    <xf numFmtId="2" fontId="2" fillId="0" borderId="21" xfId="2" applyNumberFormat="1" applyFont="1" applyFill="1" applyBorder="1"/>
    <xf numFmtId="2" fontId="2" fillId="4" borderId="26" xfId="2" applyNumberFormat="1" applyFont="1" applyFill="1" applyBorder="1"/>
    <xf numFmtId="2" fontId="2" fillId="4" borderId="53" xfId="2" applyNumberFormat="1" applyFont="1" applyFill="1" applyBorder="1"/>
    <xf numFmtId="2" fontId="2" fillId="0" borderId="43" xfId="2" applyNumberFormat="1" applyFont="1" applyFill="1" applyBorder="1"/>
    <xf numFmtId="37" fontId="2" fillId="0" borderId="25" xfId="0" applyFont="1" applyFill="1" applyBorder="1"/>
    <xf numFmtId="2" fontId="2" fillId="0" borderId="38" xfId="2" applyNumberFormat="1" applyFont="1" applyFill="1" applyBorder="1"/>
    <xf numFmtId="2" fontId="2" fillId="4" borderId="34" xfId="2" applyNumberFormat="1" applyFont="1" applyFill="1" applyBorder="1"/>
    <xf numFmtId="2" fontId="2" fillId="4" borderId="52" xfId="2" applyNumberFormat="1" applyFont="1" applyFill="1" applyBorder="1"/>
    <xf numFmtId="0" fontId="2" fillId="7" borderId="41" xfId="0" applyNumberFormat="1" applyFont="1" applyFill="1" applyBorder="1" applyAlignment="1"/>
    <xf numFmtId="0" fontId="2" fillId="13" borderId="0" xfId="0" applyNumberFormat="1" applyFont="1" applyFill="1" applyBorder="1"/>
    <xf numFmtId="2" fontId="2" fillId="4" borderId="26" xfId="0" applyNumberFormat="1" applyFont="1" applyFill="1" applyBorder="1"/>
    <xf numFmtId="2" fontId="2" fillId="0" borderId="41" xfId="2" applyNumberFormat="1" applyFont="1" applyFill="1" applyBorder="1"/>
    <xf numFmtId="2" fontId="2" fillId="4" borderId="53" xfId="0" applyNumberFormat="1" applyFont="1" applyFill="1" applyBorder="1"/>
    <xf numFmtId="2" fontId="2" fillId="0" borderId="50" xfId="2" applyNumberFormat="1" applyFont="1" applyFill="1" applyBorder="1"/>
    <xf numFmtId="2" fontId="2" fillId="0" borderId="49" xfId="2" applyNumberFormat="1" applyFont="1" applyFill="1" applyBorder="1"/>
    <xf numFmtId="2" fontId="2" fillId="0" borderId="32" xfId="2" applyNumberFormat="1" applyFont="1" applyFill="1" applyBorder="1"/>
    <xf numFmtId="2" fontId="2" fillId="0" borderId="52" xfId="2" applyNumberFormat="1" applyFont="1" applyFill="1" applyBorder="1"/>
    <xf numFmtId="2" fontId="2" fillId="15" borderId="76" xfId="2" applyNumberFormat="1" applyFont="1" applyFill="1" applyBorder="1" applyProtection="1">
      <protection locked="0"/>
    </xf>
    <xf numFmtId="2" fontId="2" fillId="0" borderId="30" xfId="2" applyNumberFormat="1" applyFont="1" applyFill="1" applyBorder="1"/>
    <xf numFmtId="2" fontId="2" fillId="15" borderId="43" xfId="2" applyNumberFormat="1" applyFont="1" applyFill="1" applyBorder="1" applyProtection="1">
      <protection locked="0"/>
    </xf>
    <xf numFmtId="2" fontId="2" fillId="0" borderId="53" xfId="2" applyNumberFormat="1" applyFont="1" applyFill="1" applyBorder="1"/>
    <xf numFmtId="2" fontId="2" fillId="15" borderId="38" xfId="2" applyNumberFormat="1" applyFont="1" applyFill="1" applyBorder="1" applyProtection="1">
      <protection locked="0"/>
    </xf>
    <xf numFmtId="2" fontId="2" fillId="4" borderId="52" xfId="0" applyNumberFormat="1" applyFont="1" applyFill="1" applyBorder="1"/>
    <xf numFmtId="2" fontId="28" fillId="0" borderId="41" xfId="2" applyNumberFormat="1" applyFont="1" applyFill="1" applyBorder="1"/>
    <xf numFmtId="2" fontId="28" fillId="0" borderId="52" xfId="2" applyNumberFormat="1" applyFont="1" applyFill="1" applyBorder="1"/>
    <xf numFmtId="2" fontId="28" fillId="0" borderId="18" xfId="2" applyNumberFormat="1" applyFont="1" applyFill="1" applyBorder="1"/>
    <xf numFmtId="2" fontId="28" fillId="2" borderId="18" xfId="2" applyNumberFormat="1" applyFont="1" applyFill="1" applyBorder="1"/>
    <xf numFmtId="2" fontId="28" fillId="13" borderId="0" xfId="2" applyNumberFormat="1" applyFont="1" applyFill="1" applyBorder="1"/>
    <xf numFmtId="0" fontId="2" fillId="2" borderId="0" xfId="0" applyNumberFormat="1" applyFont="1"/>
    <xf numFmtId="37" fontId="2" fillId="2" borderId="0" xfId="0" applyFont="1" applyAlignment="1">
      <alignment horizontal="center"/>
    </xf>
    <xf numFmtId="37" fontId="2" fillId="2" borderId="0" xfId="0" applyFont="1" applyAlignment="1">
      <alignment wrapText="1"/>
    </xf>
    <xf numFmtId="39" fontId="2" fillId="2" borderId="0" xfId="0" applyNumberFormat="1" applyFont="1"/>
    <xf numFmtId="37" fontId="2" fillId="2" borderId="34" xfId="0" applyFont="1" applyBorder="1" applyAlignment="1">
      <alignment horizontal="center"/>
    </xf>
    <xf numFmtId="37" fontId="2" fillId="2" borderId="13" xfId="0" applyNumberFormat="1" applyFont="1" applyBorder="1" applyAlignment="1">
      <alignment horizontal="center"/>
    </xf>
    <xf numFmtId="37" fontId="3" fillId="2" borderId="36" xfId="0" applyFont="1" applyBorder="1" applyAlignment="1">
      <alignment horizontal="center"/>
    </xf>
    <xf numFmtId="37" fontId="3" fillId="2" borderId="15" xfId="0" applyFont="1" applyBorder="1" applyAlignment="1">
      <alignment horizontal="center"/>
    </xf>
    <xf numFmtId="37" fontId="3" fillId="2" borderId="37" xfId="0" applyFont="1" applyBorder="1" applyAlignment="1">
      <alignment horizontal="center"/>
    </xf>
    <xf numFmtId="2" fontId="2" fillId="2" borderId="35" xfId="0" applyNumberFormat="1" applyFont="1" applyBorder="1"/>
    <xf numFmtId="37" fontId="29" fillId="2" borderId="80" xfId="0" applyNumberFormat="1" applyFont="1" applyBorder="1" applyAlignment="1" applyProtection="1">
      <alignment horizontal="center" wrapText="1"/>
    </xf>
    <xf numFmtId="39" fontId="29" fillId="2" borderId="81" xfId="0" applyNumberFormat="1" applyFont="1" applyBorder="1" applyAlignment="1" applyProtection="1">
      <alignment horizontal="center" wrapText="1"/>
    </xf>
    <xf numFmtId="37" fontId="29" fillId="2" borderId="0" xfId="0" applyNumberFormat="1" applyFont="1" applyAlignment="1">
      <alignment horizontal="center"/>
    </xf>
    <xf numFmtId="37" fontId="29" fillId="16" borderId="23" xfId="0" applyNumberFormat="1" applyFont="1" applyFill="1" applyBorder="1" applyAlignment="1" applyProtection="1">
      <alignment horizontal="center" vertical="center"/>
    </xf>
    <xf numFmtId="2" fontId="2" fillId="2" borderId="0" xfId="0" applyNumberFormat="1" applyFont="1" applyBorder="1"/>
    <xf numFmtId="37" fontId="29" fillId="16" borderId="24" xfId="0" applyNumberFormat="1" applyFont="1" applyFill="1" applyBorder="1" applyAlignment="1" applyProtection="1">
      <alignment horizontal="center" vertical="center"/>
    </xf>
    <xf numFmtId="37" fontId="29" fillId="16" borderId="85" xfId="0" applyNumberFormat="1" applyFont="1" applyFill="1" applyBorder="1" applyAlignment="1" applyProtection="1">
      <alignment horizontal="center" vertical="center"/>
    </xf>
    <xf numFmtId="37" fontId="29" fillId="13" borderId="0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30" fillId="2" borderId="51" xfId="0" applyNumberFormat="1" applyFont="1" applyBorder="1" applyProtection="1"/>
    <xf numFmtId="39" fontId="30" fillId="2" borderId="54" xfId="0" applyNumberFormat="1" applyFont="1" applyBorder="1" applyProtection="1"/>
    <xf numFmtId="37" fontId="30" fillId="17" borderId="92" xfId="0" applyNumberFormat="1" applyFont="1" applyFill="1" applyBorder="1" applyProtection="1"/>
    <xf numFmtId="39" fontId="30" fillId="13" borderId="0" xfId="0" applyNumberFormat="1" applyFont="1" applyFill="1" applyBorder="1" applyProtection="1">
      <protection locked="0"/>
    </xf>
    <xf numFmtId="37" fontId="30" fillId="2" borderId="0" xfId="0" applyNumberFormat="1" applyFont="1"/>
    <xf numFmtId="37" fontId="30" fillId="2" borderId="14" xfId="0" applyNumberFormat="1" applyFont="1" applyBorder="1" applyProtection="1"/>
    <xf numFmtId="37" fontId="30" fillId="2" borderId="2" xfId="0" applyNumberFormat="1" applyFont="1" applyBorder="1" applyProtection="1"/>
    <xf numFmtId="37" fontId="30" fillId="17" borderId="15" xfId="0" applyNumberFormat="1" applyFont="1" applyFill="1" applyBorder="1" applyProtection="1"/>
    <xf numFmtId="37" fontId="30" fillId="2" borderId="19" xfId="0" applyNumberFormat="1" applyFont="1" applyBorder="1" applyProtection="1"/>
    <xf numFmtId="37" fontId="30" fillId="2" borderId="4" xfId="0" applyNumberFormat="1" applyFont="1" applyBorder="1" applyProtection="1"/>
    <xf numFmtId="37" fontId="30" fillId="17" borderId="93" xfId="0" applyNumberFormat="1" applyFont="1" applyFill="1" applyBorder="1" applyProtection="1"/>
    <xf numFmtId="37" fontId="30" fillId="17" borderId="34" xfId="0" applyNumberFormat="1" applyFont="1" applyFill="1" applyBorder="1" applyProtection="1"/>
    <xf numFmtId="37" fontId="30" fillId="2" borderId="25" xfId="0" applyNumberFormat="1" applyFont="1" applyBorder="1" applyProtection="1"/>
    <xf numFmtId="37" fontId="2" fillId="13" borderId="0" xfId="0" applyNumberFormat="1" applyFont="1" applyFill="1" applyBorder="1" applyAlignment="1" applyProtection="1">
      <alignment vertical="center"/>
    </xf>
    <xf numFmtId="39" fontId="31" fillId="2" borderId="30" xfId="0" applyNumberFormat="1" applyFont="1" applyBorder="1" applyAlignment="1" applyProtection="1">
      <alignment horizontal="right" vertical="center"/>
    </xf>
    <xf numFmtId="39" fontId="30" fillId="18" borderId="92" xfId="0" applyNumberFormat="1" applyFont="1" applyFill="1" applyBorder="1" applyAlignment="1" applyProtection="1">
      <protection locked="0"/>
    </xf>
    <xf numFmtId="37" fontId="30" fillId="2" borderId="0" xfId="0" applyNumberFormat="1" applyFont="1" applyBorder="1" applyAlignment="1">
      <alignment horizontal="center" vertical="center" wrapText="1"/>
    </xf>
    <xf numFmtId="39" fontId="31" fillId="2" borderId="25" xfId="0" applyNumberFormat="1" applyFont="1" applyBorder="1" applyAlignment="1" applyProtection="1">
      <alignment horizontal="right" vertical="center"/>
    </xf>
    <xf numFmtId="39" fontId="30" fillId="18" borderId="15" xfId="0" applyNumberFormat="1" applyFont="1" applyFill="1" applyBorder="1" applyAlignment="1" applyProtection="1">
      <protection locked="0"/>
    </xf>
    <xf numFmtId="37" fontId="29" fillId="2" borderId="0" xfId="0" applyNumberFormat="1" applyFont="1" applyAlignment="1">
      <alignment horizontal="center" wrapText="1"/>
    </xf>
    <xf numFmtId="39" fontId="32" fillId="2" borderId="25" xfId="0" applyNumberFormat="1" applyFont="1" applyBorder="1" applyAlignment="1" applyProtection="1">
      <alignment horizontal="right" vertical="center"/>
    </xf>
    <xf numFmtId="39" fontId="32" fillId="2" borderId="4" xfId="0" applyNumberFormat="1" applyFont="1" applyBorder="1" applyAlignment="1" applyProtection="1">
      <alignment horizontal="right"/>
    </xf>
    <xf numFmtId="37" fontId="32" fillId="2" borderId="4" xfId="0" applyNumberFormat="1" applyFont="1" applyBorder="1" applyAlignment="1" applyProtection="1">
      <alignment horizontal="right"/>
    </xf>
    <xf numFmtId="39" fontId="30" fillId="18" borderId="36" xfId="0" applyNumberFormat="1" applyFont="1" applyFill="1" applyBorder="1" applyAlignment="1" applyProtection="1">
      <protection locked="0"/>
    </xf>
    <xf numFmtId="2" fontId="2" fillId="13" borderId="0" xfId="0" applyNumberFormat="1" applyFont="1" applyFill="1"/>
    <xf numFmtId="37" fontId="30" fillId="12" borderId="6" xfId="0" applyNumberFormat="1" applyFont="1" applyFill="1" applyBorder="1" applyProtection="1"/>
    <xf numFmtId="39" fontId="30" fillId="12" borderId="36" xfId="0" applyNumberFormat="1" applyFont="1" applyFill="1" applyBorder="1" applyProtection="1"/>
    <xf numFmtId="37" fontId="29" fillId="2" borderId="22" xfId="0" applyNumberFormat="1" applyFont="1" applyBorder="1" applyAlignment="1" applyProtection="1">
      <alignment horizontal="center"/>
    </xf>
    <xf numFmtId="39" fontId="29" fillId="2" borderId="92" xfId="0" applyNumberFormat="1" applyFont="1" applyBorder="1" applyAlignment="1" applyProtection="1">
      <alignment horizontal="center"/>
    </xf>
    <xf numFmtId="166" fontId="30" fillId="2" borderId="4" xfId="0" applyNumberFormat="1" applyFont="1" applyBorder="1" applyProtection="1"/>
    <xf numFmtId="166" fontId="30" fillId="2" borderId="15" xfId="0" applyNumberFormat="1" applyFont="1" applyBorder="1" applyProtection="1"/>
    <xf numFmtId="166" fontId="30" fillId="2" borderId="16" xfId="0" applyNumberFormat="1" applyFont="1" applyBorder="1" applyProtection="1"/>
    <xf numFmtId="166" fontId="30" fillId="2" borderId="77" xfId="0" applyNumberFormat="1" applyFont="1" applyBorder="1" applyProtection="1"/>
    <xf numFmtId="37" fontId="2" fillId="2" borderId="0" xfId="0" applyNumberFormat="1" applyFont="1" applyProtection="1"/>
    <xf numFmtId="39" fontId="2" fillId="2" borderId="0" xfId="0" applyNumberFormat="1" applyFont="1" applyProtection="1"/>
    <xf numFmtId="39" fontId="2" fillId="13" borderId="0" xfId="0" applyNumberFormat="1" applyFont="1" applyFill="1" applyProtection="1"/>
    <xf numFmtId="37" fontId="33" fillId="13" borderId="0" xfId="0" applyNumberFormat="1" applyFont="1" applyFill="1" applyAlignment="1" applyProtection="1">
      <alignment wrapText="1"/>
    </xf>
    <xf numFmtId="37" fontId="33" fillId="2" borderId="0" xfId="0" applyNumberFormat="1" applyFont="1" applyProtection="1"/>
    <xf numFmtId="37" fontId="23" fillId="0" borderId="100" xfId="0" applyFont="1" applyFill="1" applyBorder="1" applyAlignment="1">
      <alignment horizontal="center"/>
    </xf>
    <xf numFmtId="37" fontId="23" fillId="0" borderId="101" xfId="0" applyFont="1" applyFill="1" applyBorder="1" applyAlignment="1">
      <alignment wrapText="1"/>
    </xf>
    <xf numFmtId="37" fontId="2" fillId="0" borderId="100" xfId="0" applyFont="1" applyFill="1" applyBorder="1" applyAlignment="1">
      <alignment horizontal="center" vertical="top" wrapText="1"/>
    </xf>
    <xf numFmtId="167" fontId="2" fillId="0" borderId="101" xfId="0" applyNumberFormat="1" applyFont="1" applyFill="1" applyBorder="1" applyAlignment="1">
      <alignment wrapText="1"/>
    </xf>
    <xf numFmtId="37" fontId="2" fillId="0" borderId="100" xfId="0" applyFont="1" applyFill="1" applyBorder="1" applyAlignment="1">
      <alignment horizontal="center" vertical="center" wrapText="1"/>
    </xf>
    <xf numFmtId="37" fontId="2" fillId="0" borderId="101" xfId="0" applyFont="1" applyFill="1" applyBorder="1" applyAlignment="1">
      <alignment wrapText="1"/>
    </xf>
    <xf numFmtId="37" fontId="2" fillId="2" borderId="101" xfId="0" applyFont="1" applyBorder="1" applyAlignment="1">
      <alignment horizontal="center"/>
    </xf>
    <xf numFmtId="37" fontId="2" fillId="2" borderId="101" xfId="0" applyFont="1" applyBorder="1" applyAlignment="1">
      <alignment wrapText="1"/>
    </xf>
    <xf numFmtId="37" fontId="2" fillId="0" borderId="101" xfId="0" applyFont="1" applyFill="1" applyBorder="1" applyAlignment="1">
      <alignment horizontal="center"/>
    </xf>
    <xf numFmtId="37" fontId="2" fillId="0" borderId="100" xfId="0" applyFont="1" applyFill="1" applyBorder="1" applyAlignment="1">
      <alignment horizontal="center"/>
    </xf>
    <xf numFmtId="37" fontId="2" fillId="0" borderId="100" xfId="0" applyFont="1" applyFill="1" applyBorder="1" applyAlignment="1">
      <alignment horizontal="center" vertical="top"/>
    </xf>
    <xf numFmtId="2" fontId="2" fillId="0" borderId="56" xfId="0" applyNumberFormat="1" applyFont="1" applyFill="1" applyBorder="1" applyAlignment="1" applyProtection="1">
      <alignment horizontal="center" wrapText="1"/>
    </xf>
    <xf numFmtId="0" fontId="2" fillId="0" borderId="56" xfId="0" applyNumberFormat="1" applyFont="1" applyFill="1" applyBorder="1" applyAlignment="1" applyProtection="1">
      <alignment horizontal="center" wrapText="1"/>
    </xf>
    <xf numFmtId="166" fontId="30" fillId="0" borderId="4" xfId="0" applyNumberFormat="1" applyFont="1" applyFill="1" applyBorder="1" applyProtection="1"/>
    <xf numFmtId="37" fontId="2" fillId="6" borderId="22" xfId="0" applyFont="1" applyFill="1" applyBorder="1" applyProtection="1">
      <protection locked="0"/>
    </xf>
    <xf numFmtId="37" fontId="2" fillId="0" borderId="100" xfId="0" applyFont="1" applyFill="1" applyBorder="1" applyAlignment="1">
      <alignment horizontal="left"/>
    </xf>
    <xf numFmtId="37" fontId="2" fillId="2" borderId="100" xfId="0" applyFont="1" applyBorder="1" applyAlignment="1">
      <alignment horizontal="left"/>
    </xf>
    <xf numFmtId="37" fontId="23" fillId="0" borderId="102" xfId="0" applyFont="1" applyFill="1" applyBorder="1"/>
    <xf numFmtId="37" fontId="17" fillId="2" borderId="103" xfId="0" applyNumberFormat="1" applyFont="1" applyBorder="1" applyProtection="1"/>
    <xf numFmtId="165" fontId="2" fillId="0" borderId="103" xfId="2" applyNumberFormat="1" applyFont="1" applyFill="1" applyBorder="1" applyAlignment="1" applyProtection="1">
      <alignment horizontal="center"/>
    </xf>
    <xf numFmtId="37" fontId="24" fillId="2" borderId="103" xfId="0" applyNumberFormat="1" applyFont="1" applyBorder="1" applyAlignment="1" applyProtection="1">
      <alignment wrapText="1"/>
    </xf>
    <xf numFmtId="2" fontId="23" fillId="0" borderId="103" xfId="2" applyNumberFormat="1" applyFont="1" applyFill="1" applyBorder="1" applyAlignment="1" applyProtection="1"/>
    <xf numFmtId="37" fontId="23" fillId="2" borderId="102" xfId="0" applyNumberFormat="1" applyFont="1" applyBorder="1" applyAlignment="1" applyProtection="1">
      <alignment horizontal="center"/>
    </xf>
    <xf numFmtId="37" fontId="2" fillId="2" borderId="2" xfId="0" applyNumberFormat="1" applyFont="1" applyBorder="1" applyAlignment="1" applyProtection="1">
      <alignment horizontal="center"/>
    </xf>
    <xf numFmtId="37" fontId="3" fillId="2" borderId="34" xfId="0" applyNumberFormat="1" applyFont="1" applyBorder="1" applyAlignment="1" applyProtection="1">
      <alignment horizontal="center"/>
    </xf>
    <xf numFmtId="2" fontId="23" fillId="0" borderId="12" xfId="2" applyNumberFormat="1" applyFont="1" applyFill="1" applyBorder="1" applyAlignment="1" applyProtection="1"/>
    <xf numFmtId="37" fontId="23" fillId="2" borderId="106" xfId="0" applyNumberFormat="1" applyFont="1" applyBorder="1" applyAlignment="1" applyProtection="1">
      <alignment horizontal="center"/>
    </xf>
    <xf numFmtId="37" fontId="2" fillId="2" borderId="14" xfId="0" applyFont="1" applyBorder="1" applyAlignment="1">
      <alignment horizontal="center" wrapText="1"/>
    </xf>
    <xf numFmtId="37" fontId="23" fillId="2" borderId="107" xfId="0" applyNumberFormat="1" applyFont="1" applyBorder="1" applyAlignment="1" applyProtection="1">
      <alignment horizontal="center"/>
    </xf>
    <xf numFmtId="37" fontId="2" fillId="2" borderId="108" xfId="0" applyFont="1" applyBorder="1" applyAlignment="1">
      <alignment horizontal="center" wrapText="1"/>
    </xf>
    <xf numFmtId="37" fontId="2" fillId="2" borderId="109" xfId="0" applyFont="1" applyBorder="1" applyAlignment="1">
      <alignment horizontal="center" wrapText="1"/>
    </xf>
    <xf numFmtId="37" fontId="23" fillId="2" borderId="103" xfId="0" applyNumberFormat="1" applyFont="1" applyBorder="1" applyAlignment="1" applyProtection="1">
      <alignment horizontal="center"/>
    </xf>
    <xf numFmtId="37" fontId="2" fillId="2" borderId="103" xfId="0" applyFont="1" applyBorder="1" applyAlignment="1">
      <alignment horizontal="center" wrapText="1"/>
    </xf>
    <xf numFmtId="37" fontId="24" fillId="2" borderId="28" xfId="0" applyNumberFormat="1" applyFont="1" applyBorder="1" applyAlignment="1" applyProtection="1">
      <alignment wrapText="1"/>
    </xf>
    <xf numFmtId="165" fontId="2" fillId="0" borderId="110" xfId="2" applyNumberFormat="1" applyFont="1" applyFill="1" applyBorder="1" applyAlignment="1" applyProtection="1">
      <alignment horizontal="center"/>
    </xf>
    <xf numFmtId="37" fontId="23" fillId="0" borderId="102" xfId="0" applyFont="1" applyFill="1" applyBorder="1" applyAlignment="1">
      <alignment wrapText="1"/>
    </xf>
    <xf numFmtId="37" fontId="23" fillId="2" borderId="103" xfId="0" applyFont="1" applyBorder="1" applyAlignment="1">
      <alignment horizontal="center" vertical="center" wrapText="1"/>
    </xf>
    <xf numFmtId="37" fontId="23" fillId="2" borderId="14" xfId="0" applyFont="1" applyBorder="1" applyAlignment="1">
      <alignment horizontal="center" vertical="center" wrapText="1"/>
    </xf>
    <xf numFmtId="37" fontId="23" fillId="2" borderId="109" xfId="0" applyFont="1" applyBorder="1" applyAlignment="1">
      <alignment horizontal="center" vertical="center" wrapText="1"/>
    </xf>
    <xf numFmtId="37" fontId="23" fillId="0" borderId="107" xfId="0" applyNumberFormat="1" applyFont="1" applyFill="1" applyBorder="1" applyAlignment="1" applyProtection="1">
      <alignment horizontal="center"/>
    </xf>
    <xf numFmtId="2" fontId="23" fillId="0" borderId="102" xfId="2" applyNumberFormat="1" applyFont="1" applyFill="1" applyBorder="1" applyAlignment="1" applyProtection="1"/>
    <xf numFmtId="37" fontId="24" fillId="0" borderId="111" xfId="0" applyFont="1" applyFill="1" applyBorder="1" applyAlignment="1" applyProtection="1">
      <alignment horizontal="center"/>
    </xf>
    <xf numFmtId="37" fontId="13" fillId="11" borderId="96" xfId="0" applyNumberFormat="1" applyFont="1" applyFill="1" applyBorder="1" applyAlignment="1" applyProtection="1">
      <alignment horizontal="center"/>
    </xf>
    <xf numFmtId="37" fontId="2" fillId="0" borderId="112" xfId="0" applyNumberFormat="1" applyFont="1" applyFill="1" applyBorder="1" applyAlignment="1" applyProtection="1">
      <alignment horizontal="center" wrapText="1"/>
    </xf>
    <xf numFmtId="37" fontId="2" fillId="0" borderId="102" xfId="0" applyNumberFormat="1" applyFont="1" applyFill="1" applyBorder="1" applyAlignment="1" applyProtection="1">
      <alignment wrapText="1"/>
    </xf>
    <xf numFmtId="2" fontId="13" fillId="0" borderId="103" xfId="2" applyNumberFormat="1" applyFont="1" applyFill="1" applyBorder="1" applyAlignment="1" applyProtection="1"/>
    <xf numFmtId="37" fontId="13" fillId="0" borderId="102" xfId="0" applyNumberFormat="1" applyFont="1" applyFill="1" applyBorder="1" applyAlignment="1" applyProtection="1">
      <alignment horizontal="center"/>
    </xf>
    <xf numFmtId="37" fontId="2" fillId="0" borderId="113" xfId="0" applyNumberFormat="1" applyFont="1" applyFill="1" applyBorder="1" applyAlignment="1" applyProtection="1">
      <alignment horizontal="center" wrapText="1"/>
    </xf>
    <xf numFmtId="37" fontId="13" fillId="0" borderId="107" xfId="0" applyNumberFormat="1" applyFont="1" applyFill="1" applyBorder="1" applyAlignment="1" applyProtection="1">
      <alignment horizontal="center"/>
    </xf>
    <xf numFmtId="37" fontId="2" fillId="0" borderId="109" xfId="0" applyNumberFormat="1" applyFont="1" applyFill="1" applyBorder="1" applyAlignment="1" applyProtection="1">
      <alignment horizontal="center" wrapText="1"/>
    </xf>
    <xf numFmtId="44" fontId="2" fillId="0" borderId="108" xfId="4" applyFont="1" applyFill="1" applyBorder="1" applyAlignment="1">
      <alignment vertical="center"/>
    </xf>
    <xf numFmtId="37" fontId="23" fillId="2" borderId="103" xfId="0" applyFont="1" applyBorder="1" applyAlignment="1">
      <alignment horizontal="center" vertical="center"/>
    </xf>
    <xf numFmtId="37" fontId="23" fillId="2" borderId="109" xfId="0" applyFont="1" applyBorder="1" applyAlignment="1">
      <alignment horizontal="center" vertical="center"/>
    </xf>
    <xf numFmtId="37" fontId="23" fillId="2" borderId="108" xfId="0" applyFont="1" applyBorder="1" applyAlignment="1">
      <alignment horizontal="center" vertical="center"/>
    </xf>
    <xf numFmtId="37" fontId="23" fillId="0" borderId="109" xfId="0" applyFont="1" applyFill="1" applyBorder="1" applyAlignment="1">
      <alignment horizontal="center" vertical="center"/>
    </xf>
    <xf numFmtId="37" fontId="23" fillId="0" borderId="14" xfId="0" applyFont="1" applyFill="1" applyBorder="1" applyAlignment="1">
      <alignment horizontal="center" vertical="center" wrapText="1"/>
    </xf>
    <xf numFmtId="37" fontId="23" fillId="19" borderId="103" xfId="0" applyFont="1" applyFill="1" applyBorder="1"/>
    <xf numFmtId="37" fontId="0" fillId="0" borderId="1" xfId="0" applyNumberFormat="1" applyFill="1" applyBorder="1" applyProtection="1"/>
    <xf numFmtId="37" fontId="0" fillId="0" borderId="1" xfId="0" applyFill="1" applyBorder="1" applyProtection="1"/>
    <xf numFmtId="37" fontId="23" fillId="19" borderId="0" xfId="0" applyFont="1" applyFill="1"/>
    <xf numFmtId="37" fontId="2" fillId="0" borderId="103" xfId="0" applyFont="1" applyFill="1" applyBorder="1" applyAlignment="1">
      <alignment horizontal="left"/>
    </xf>
    <xf numFmtId="37" fontId="2" fillId="19" borderId="103" xfId="0" applyFont="1" applyFill="1" applyBorder="1"/>
    <xf numFmtId="49" fontId="2" fillId="0" borderId="109" xfId="0" applyNumberFormat="1" applyFont="1" applyFill="1" applyBorder="1" applyAlignment="1" applyProtection="1">
      <alignment horizontal="center"/>
    </xf>
    <xf numFmtId="37" fontId="2" fillId="0" borderId="102" xfId="0" applyFont="1" applyFill="1" applyBorder="1" applyAlignment="1" applyProtection="1">
      <alignment wrapText="1"/>
    </xf>
    <xf numFmtId="37" fontId="13" fillId="0" borderId="102" xfId="0" applyFont="1" applyFill="1" applyBorder="1" applyAlignment="1" applyProtection="1">
      <alignment horizontal="center"/>
    </xf>
    <xf numFmtId="49" fontId="2" fillId="0" borderId="108" xfId="0" applyNumberFormat="1" applyFont="1" applyFill="1" applyBorder="1" applyAlignment="1" applyProtection="1">
      <alignment horizontal="center"/>
    </xf>
    <xf numFmtId="37" fontId="13" fillId="0" borderId="107" xfId="0" applyFont="1" applyFill="1" applyBorder="1" applyAlignment="1" applyProtection="1">
      <alignment horizontal="center"/>
    </xf>
    <xf numFmtId="37" fontId="34" fillId="19" borderId="103" xfId="0" applyFont="1" applyFill="1" applyBorder="1" applyAlignment="1">
      <alignment horizontal="left"/>
    </xf>
    <xf numFmtId="37" fontId="23" fillId="0" borderId="103" xfId="0" applyFont="1" applyFill="1" applyBorder="1" applyAlignment="1">
      <alignment wrapText="1"/>
    </xf>
    <xf numFmtId="37" fontId="23" fillId="0" borderId="102" xfId="0" applyNumberFormat="1" applyFont="1" applyFill="1" applyBorder="1" applyAlignment="1" applyProtection="1">
      <alignment horizontal="center"/>
    </xf>
    <xf numFmtId="37" fontId="2" fillId="0" borderId="102" xfId="0" applyFont="1" applyFill="1" applyBorder="1" applyAlignment="1">
      <alignment horizontal="center" vertical="top"/>
    </xf>
    <xf numFmtId="37" fontId="2" fillId="0" borderId="102" xfId="0" applyFont="1" applyFill="1" applyBorder="1" applyAlignment="1">
      <alignment wrapText="1"/>
    </xf>
    <xf numFmtId="37" fontId="24" fillId="0" borderId="102" xfId="0" applyFont="1" applyFill="1" applyBorder="1" applyAlignment="1" applyProtection="1">
      <alignment horizontal="center"/>
    </xf>
    <xf numFmtId="37" fontId="2" fillId="0" borderId="113" xfId="0" applyFont="1" applyFill="1" applyBorder="1" applyAlignment="1">
      <alignment horizontal="center" vertical="top"/>
    </xf>
    <xf numFmtId="37" fontId="24" fillId="0" borderId="107" xfId="0" applyFont="1" applyFill="1" applyBorder="1" applyAlignment="1" applyProtection="1">
      <alignment horizontal="center"/>
    </xf>
    <xf numFmtId="37" fontId="2" fillId="0" borderId="109" xfId="0" applyFont="1" applyFill="1" applyBorder="1" applyAlignment="1">
      <alignment horizontal="center"/>
    </xf>
    <xf numFmtId="167" fontId="23" fillId="0" borderId="102" xfId="0" applyNumberFormat="1" applyFont="1" applyFill="1" applyBorder="1" applyAlignment="1">
      <alignment wrapText="1"/>
    </xf>
    <xf numFmtId="37" fontId="34" fillId="2" borderId="103" xfId="0" applyFont="1" applyBorder="1" applyAlignment="1">
      <alignment horizontal="center" vertical="center"/>
    </xf>
    <xf numFmtId="37" fontId="34" fillId="2" borderId="108" xfId="0" applyFont="1" applyBorder="1" applyAlignment="1">
      <alignment horizontal="center" vertical="center"/>
    </xf>
    <xf numFmtId="167" fontId="23" fillId="0" borderId="102" xfId="0" applyNumberFormat="1" applyFont="1" applyFill="1" applyBorder="1" applyAlignment="1"/>
    <xf numFmtId="37" fontId="2" fillId="0" borderId="4" xfId="0" applyFont="1" applyFill="1" applyBorder="1" applyAlignment="1">
      <alignment horizontal="left"/>
    </xf>
    <xf numFmtId="37" fontId="2" fillId="2" borderId="4" xfId="0" applyFont="1" applyBorder="1" applyAlignment="1">
      <alignment horizontal="left"/>
    </xf>
    <xf numFmtId="0" fontId="3" fillId="2" borderId="9" xfId="0" applyNumberFormat="1" applyFont="1" applyBorder="1" applyAlignment="1" applyProtection="1">
      <alignment horizontal="center"/>
    </xf>
    <xf numFmtId="0" fontId="3" fillId="2" borderId="41" xfId="0" applyNumberFormat="1" applyFont="1" applyBorder="1" applyAlignment="1" applyProtection="1">
      <alignment horizontal="center"/>
    </xf>
    <xf numFmtId="0" fontId="3" fillId="2" borderId="42" xfId="0" applyNumberFormat="1" applyFont="1" applyBorder="1" applyAlignment="1" applyProtection="1">
      <alignment horizontal="center"/>
    </xf>
    <xf numFmtId="37" fontId="2" fillId="6" borderId="4" xfId="0" applyNumberFormat="1" applyFont="1" applyFill="1" applyBorder="1" applyAlignment="1" applyProtection="1">
      <alignment horizontal="center"/>
      <protection locked="0"/>
    </xf>
    <xf numFmtId="0" fontId="2" fillId="6" borderId="4" xfId="0" applyNumberFormat="1" applyFont="1" applyFill="1" applyBorder="1" applyAlignment="1" applyProtection="1">
      <alignment horizontal="center"/>
      <protection locked="0"/>
    </xf>
    <xf numFmtId="0" fontId="2" fillId="6" borderId="4" xfId="0" quotePrefix="1" applyNumberFormat="1" applyFont="1" applyFill="1" applyBorder="1" applyAlignment="1" applyProtection="1">
      <alignment horizontal="center"/>
      <protection locked="0"/>
    </xf>
    <xf numFmtId="37" fontId="33" fillId="0" borderId="0" xfId="0" applyNumberFormat="1" applyFont="1" applyFill="1" applyAlignment="1" applyProtection="1">
      <alignment wrapText="1"/>
    </xf>
    <xf numFmtId="37" fontId="15" fillId="2" borderId="78" xfId="0" applyNumberFormat="1" applyFont="1" applyBorder="1" applyAlignment="1" applyProtection="1">
      <alignment horizontal="center" wrapText="1"/>
    </xf>
    <xf numFmtId="37" fontId="15" fillId="2" borderId="17" xfId="0" applyNumberFormat="1" applyFont="1" applyBorder="1" applyAlignment="1" applyProtection="1">
      <alignment horizontal="center" wrapText="1"/>
    </xf>
    <xf numFmtId="37" fontId="2" fillId="2" borderId="21" xfId="0" applyNumberFormat="1" applyFont="1" applyBorder="1" applyAlignment="1" applyProtection="1">
      <alignment horizontal="center" wrapText="1"/>
    </xf>
    <xf numFmtId="37" fontId="2" fillId="2" borderId="43" xfId="0" applyNumberFormat="1" applyFont="1" applyBorder="1" applyAlignment="1" applyProtection="1">
      <alignment horizontal="center" wrapText="1"/>
    </xf>
    <xf numFmtId="0" fontId="25" fillId="2" borderId="9" xfId="0" applyNumberFormat="1" applyFont="1" applyBorder="1" applyAlignment="1">
      <alignment wrapText="1"/>
    </xf>
    <xf numFmtId="0" fontId="25" fillId="2" borderId="41" xfId="0" applyNumberFormat="1" applyFont="1" applyBorder="1" applyAlignment="1">
      <alignment wrapText="1"/>
    </xf>
    <xf numFmtId="0" fontId="25" fillId="2" borderId="42" xfId="0" applyNumberFormat="1" applyFont="1" applyBorder="1" applyAlignment="1">
      <alignment wrapText="1"/>
    </xf>
    <xf numFmtId="0" fontId="26" fillId="2" borderId="86" xfId="0" applyNumberFormat="1" applyFont="1" applyBorder="1" applyAlignment="1">
      <alignment wrapText="1"/>
    </xf>
    <xf numFmtId="0" fontId="26" fillId="2" borderId="87" xfId="0" applyNumberFormat="1" applyFont="1" applyBorder="1" applyAlignment="1">
      <alignment wrapText="1"/>
    </xf>
    <xf numFmtId="0" fontId="26" fillId="2" borderId="88" xfId="0" applyNumberFormat="1" applyFont="1" applyBorder="1" applyAlignment="1">
      <alignment wrapText="1"/>
    </xf>
    <xf numFmtId="0" fontId="2" fillId="2" borderId="83" xfId="0" applyNumberFormat="1" applyFont="1" applyBorder="1" applyAlignment="1">
      <alignment wrapText="1"/>
    </xf>
    <xf numFmtId="0" fontId="2" fillId="2" borderId="43" xfId="0" applyNumberFormat="1" applyFont="1" applyBorder="1" applyAlignment="1">
      <alignment wrapText="1"/>
    </xf>
    <xf numFmtId="0" fontId="2" fillId="2" borderId="2" xfId="0" applyNumberFormat="1" applyFont="1" applyBorder="1" applyAlignment="1">
      <alignment wrapText="1"/>
    </xf>
    <xf numFmtId="0" fontId="2" fillId="5" borderId="83" xfId="0" applyNumberFormat="1" applyFont="1" applyFill="1" applyBorder="1" applyProtection="1"/>
    <xf numFmtId="0" fontId="2" fillId="5" borderId="43" xfId="0" applyNumberFormat="1" applyFont="1" applyFill="1" applyBorder="1" applyProtection="1"/>
    <xf numFmtId="0" fontId="2" fillId="5" borderId="2" xfId="0" applyNumberFormat="1" applyFont="1" applyFill="1" applyBorder="1" applyProtection="1"/>
    <xf numFmtId="0" fontId="26" fillId="2" borderId="83" xfId="0" applyNumberFormat="1" applyFont="1" applyBorder="1" applyAlignment="1">
      <alignment wrapText="1"/>
    </xf>
    <xf numFmtId="0" fontId="26" fillId="2" borderId="43" xfId="0" applyNumberFormat="1" applyFont="1" applyBorder="1" applyAlignment="1">
      <alignment wrapText="1"/>
    </xf>
    <xf numFmtId="0" fontId="26" fillId="2" borderId="89" xfId="0" applyNumberFormat="1" applyFont="1" applyBorder="1" applyAlignment="1">
      <alignment wrapText="1"/>
    </xf>
    <xf numFmtId="37" fontId="21" fillId="2" borderId="0" xfId="0" applyNumberFormat="1" applyFont="1" applyAlignment="1" applyProtection="1">
      <alignment wrapText="1"/>
    </xf>
    <xf numFmtId="37" fontId="21" fillId="2" borderId="0" xfId="0" applyNumberFormat="1" applyFont="1" applyBorder="1" applyAlignment="1" applyProtection="1">
      <alignment wrapText="1"/>
    </xf>
    <xf numFmtId="37" fontId="21" fillId="2" borderId="0" xfId="0" applyNumberFormat="1" applyFont="1" applyAlignment="1" applyProtection="1">
      <alignment horizontal="left" wrapText="1"/>
    </xf>
    <xf numFmtId="37" fontId="15" fillId="2" borderId="9" xfId="0" applyNumberFormat="1" applyFont="1" applyBorder="1" applyAlignment="1" applyProtection="1">
      <alignment horizontal="center" wrapText="1"/>
    </xf>
    <xf numFmtId="37" fontId="15" fillId="2" borderId="41" xfId="0" applyNumberFormat="1" applyFont="1" applyBorder="1" applyAlignment="1" applyProtection="1">
      <alignment horizontal="center" wrapText="1"/>
    </xf>
    <xf numFmtId="37" fontId="15" fillId="2" borderId="42" xfId="0" applyNumberFormat="1" applyFont="1" applyBorder="1" applyAlignment="1" applyProtection="1">
      <alignment horizontal="center" wrapText="1"/>
    </xf>
    <xf numFmtId="37" fontId="15" fillId="2" borderId="104" xfId="0" applyNumberFormat="1" applyFont="1" applyBorder="1" applyAlignment="1" applyProtection="1">
      <alignment horizontal="center" wrapText="1"/>
    </xf>
    <xf numFmtId="37" fontId="15" fillId="2" borderId="35" xfId="0" applyNumberFormat="1" applyFont="1" applyBorder="1" applyAlignment="1" applyProtection="1">
      <alignment horizontal="center" wrapText="1"/>
    </xf>
    <xf numFmtId="37" fontId="15" fillId="2" borderId="105" xfId="0" applyNumberFormat="1" applyFont="1" applyBorder="1" applyAlignment="1" applyProtection="1">
      <alignment horizontal="center" wrapText="1"/>
    </xf>
    <xf numFmtId="0" fontId="2" fillId="5" borderId="90" xfId="0" applyNumberFormat="1" applyFont="1" applyFill="1" applyBorder="1" applyProtection="1"/>
    <xf numFmtId="0" fontId="2" fillId="5" borderId="91" xfId="0" applyNumberFormat="1" applyFont="1" applyFill="1" applyBorder="1" applyProtection="1"/>
    <xf numFmtId="0" fontId="2" fillId="5" borderId="17" xfId="0" applyNumberFormat="1" applyFont="1" applyFill="1" applyBorder="1" applyProtection="1"/>
    <xf numFmtId="0" fontId="2" fillId="2" borderId="9" xfId="0" applyNumberFormat="1" applyFont="1" applyBorder="1" applyAlignment="1">
      <alignment wrapText="1"/>
    </xf>
    <xf numFmtId="0" fontId="2" fillId="2" borderId="41" xfId="0" applyNumberFormat="1" applyFont="1" applyBorder="1" applyAlignment="1">
      <alignment wrapText="1"/>
    </xf>
    <xf numFmtId="0" fontId="2" fillId="2" borderId="42" xfId="0" applyNumberFormat="1" applyFont="1" applyBorder="1" applyAlignment="1">
      <alignment wrapText="1"/>
    </xf>
    <xf numFmtId="0" fontId="25" fillId="2" borderId="23" xfId="0" applyNumberFormat="1" applyFont="1" applyBorder="1" applyAlignment="1">
      <alignment horizontal="center" wrapText="1"/>
    </xf>
    <xf numFmtId="0" fontId="25" fillId="2" borderId="24" xfId="0" applyNumberFormat="1" applyFont="1" applyBorder="1" applyAlignment="1">
      <alignment horizontal="center" wrapText="1"/>
    </xf>
    <xf numFmtId="0" fontId="25" fillId="2" borderId="85" xfId="0" applyNumberFormat="1" applyFont="1" applyBorder="1" applyAlignment="1">
      <alignment horizontal="center" wrapText="1"/>
    </xf>
    <xf numFmtId="0" fontId="3" fillId="2" borderId="9" xfId="0" applyNumberFormat="1" applyFont="1" applyBorder="1" applyAlignment="1">
      <alignment horizontal="center" wrapText="1"/>
    </xf>
    <xf numFmtId="0" fontId="3" fillId="2" borderId="41" xfId="0" applyNumberFormat="1" applyFont="1" applyBorder="1" applyAlignment="1">
      <alignment horizontal="center" wrapText="1"/>
    </xf>
    <xf numFmtId="0" fontId="3" fillId="2" borderId="42" xfId="0" applyNumberFormat="1" applyFont="1" applyBorder="1" applyAlignment="1">
      <alignment horizontal="center" wrapText="1"/>
    </xf>
    <xf numFmtId="0" fontId="25" fillId="2" borderId="9" xfId="0" applyNumberFormat="1" applyFont="1" applyBorder="1" applyAlignment="1">
      <alignment horizontal="center" wrapText="1"/>
    </xf>
    <xf numFmtId="0" fontId="25" fillId="2" borderId="41" xfId="0" applyNumberFormat="1" applyFont="1" applyBorder="1" applyAlignment="1">
      <alignment horizontal="center" wrapText="1"/>
    </xf>
    <xf numFmtId="0" fontId="25" fillId="2" borderId="42" xfId="0" applyNumberFormat="1" applyFont="1" applyBorder="1" applyAlignment="1">
      <alignment horizontal="center" wrapText="1"/>
    </xf>
    <xf numFmtId="2" fontId="2" fillId="2" borderId="86" xfId="0" applyNumberFormat="1" applyFont="1" applyBorder="1" applyAlignment="1">
      <alignment wrapText="1"/>
    </xf>
    <xf numFmtId="2" fontId="2" fillId="2" borderId="28" xfId="0" applyNumberFormat="1" applyFont="1" applyBorder="1" applyAlignment="1">
      <alignment wrapText="1"/>
    </xf>
    <xf numFmtId="37" fontId="2" fillId="2" borderId="83" xfId="0" applyNumberFormat="1" applyFont="1" applyBorder="1" applyAlignment="1">
      <alignment horizontal="right" wrapText="1"/>
    </xf>
    <xf numFmtId="37" fontId="2" fillId="2" borderId="2" xfId="0" applyNumberFormat="1" applyFont="1" applyBorder="1" applyAlignment="1">
      <alignment horizontal="right" wrapText="1"/>
    </xf>
    <xf numFmtId="37" fontId="2" fillId="2" borderId="90" xfId="0" applyNumberFormat="1" applyFont="1" applyBorder="1" applyAlignment="1">
      <alignment horizontal="right" wrapText="1"/>
    </xf>
    <xf numFmtId="37" fontId="2" fillId="2" borderId="17" xfId="0" applyNumberFormat="1" applyFont="1" applyBorder="1" applyAlignment="1">
      <alignment horizontal="right" wrapText="1"/>
    </xf>
    <xf numFmtId="37" fontId="29" fillId="2" borderId="9" xfId="0" applyNumberFormat="1" applyFont="1" applyBorder="1" applyAlignment="1" applyProtection="1">
      <alignment horizontal="center"/>
    </xf>
    <xf numFmtId="37" fontId="29" fillId="2" borderId="41" xfId="0" applyNumberFormat="1" applyFont="1" applyBorder="1" applyAlignment="1" applyProtection="1">
      <alignment horizontal="center"/>
    </xf>
    <xf numFmtId="37" fontId="29" fillId="2" borderId="94" xfId="0" applyNumberFormat="1" applyFont="1" applyBorder="1" applyAlignment="1" applyProtection="1">
      <alignment horizontal="center"/>
    </xf>
    <xf numFmtId="37" fontId="29" fillId="16" borderId="9" xfId="0" applyNumberFormat="1" applyFont="1" applyFill="1" applyBorder="1" applyAlignment="1" applyProtection="1">
      <alignment horizontal="center" vertical="center"/>
    </xf>
    <xf numFmtId="37" fontId="29" fillId="16" borderId="41" xfId="0" applyNumberFormat="1" applyFont="1" applyFill="1" applyBorder="1" applyAlignment="1" applyProtection="1">
      <alignment horizontal="center" vertical="center"/>
    </xf>
    <xf numFmtId="37" fontId="29" fillId="16" borderId="42" xfId="0" applyNumberFormat="1" applyFont="1" applyFill="1" applyBorder="1" applyAlignment="1" applyProtection="1">
      <alignment horizontal="center" vertical="center"/>
    </xf>
    <xf numFmtId="37" fontId="29" fillId="2" borderId="86" xfId="0" applyNumberFormat="1" applyFont="1" applyBorder="1" applyAlignment="1" applyProtection="1">
      <alignment horizontal="center" vertical="center" wrapText="1"/>
    </xf>
    <xf numFmtId="37" fontId="29" fillId="2" borderId="87" xfId="0" applyNumberFormat="1" applyFont="1" applyBorder="1" applyAlignment="1" applyProtection="1">
      <alignment horizontal="center" vertical="center" wrapText="1"/>
    </xf>
    <xf numFmtId="37" fontId="29" fillId="2" borderId="28" xfId="0" applyNumberFormat="1" applyFont="1" applyBorder="1" applyAlignment="1" applyProtection="1">
      <alignment horizontal="center" vertical="center" wrapText="1"/>
    </xf>
    <xf numFmtId="37" fontId="29" fillId="2" borderId="83" xfId="0" applyNumberFormat="1" applyFont="1" applyBorder="1" applyAlignment="1" applyProtection="1">
      <alignment horizontal="center" vertical="center" wrapText="1"/>
    </xf>
    <xf numFmtId="37" fontId="29" fillId="2" borderId="43" xfId="0" applyNumberFormat="1" applyFont="1" applyBorder="1" applyAlignment="1" applyProtection="1">
      <alignment horizontal="center" vertical="center" wrapText="1"/>
    </xf>
    <xf numFmtId="37" fontId="29" fillId="2" borderId="2" xfId="0" applyNumberFormat="1" applyFont="1" applyBorder="1" applyAlignment="1" applyProtection="1">
      <alignment horizontal="center" vertical="center" wrapText="1"/>
    </xf>
    <xf numFmtId="37" fontId="30" fillId="2" borderId="83" xfId="0" applyNumberFormat="1" applyFont="1" applyBorder="1" applyProtection="1"/>
    <xf numFmtId="37" fontId="30" fillId="2" borderId="43" xfId="0" applyNumberFormat="1" applyFont="1" applyBorder="1" applyProtection="1"/>
    <xf numFmtId="37" fontId="30" fillId="2" borderId="2" xfId="0" applyNumberFormat="1" applyFont="1" applyBorder="1" applyProtection="1"/>
    <xf numFmtId="37" fontId="30" fillId="2" borderId="95" xfId="0" applyNumberFormat="1" applyFont="1" applyBorder="1" applyProtection="1"/>
    <xf numFmtId="37" fontId="30" fillId="2" borderId="38" xfId="0" applyNumberFormat="1" applyFont="1" applyBorder="1" applyProtection="1"/>
    <xf numFmtId="37" fontId="30" fillId="2" borderId="6" xfId="0" applyNumberFormat="1" applyFont="1" applyBorder="1" applyProtection="1"/>
    <xf numFmtId="37" fontId="30" fillId="12" borderId="79" xfId="0" applyNumberFormat="1" applyFont="1" applyFill="1" applyBorder="1" applyProtection="1"/>
    <xf numFmtId="37" fontId="30" fillId="12" borderId="0" xfId="0" applyNumberFormat="1" applyFont="1" applyFill="1" applyBorder="1" applyProtection="1"/>
    <xf numFmtId="37" fontId="29" fillId="2" borderId="86" xfId="0" applyNumberFormat="1" applyFont="1" applyBorder="1" applyAlignment="1" applyProtection="1"/>
    <xf numFmtId="37" fontId="29" fillId="2" borderId="87" xfId="0" applyNumberFormat="1" applyFont="1" applyBorder="1" applyAlignment="1" applyProtection="1"/>
    <xf numFmtId="37" fontId="29" fillId="2" borderId="28" xfId="0" applyNumberFormat="1" applyFont="1" applyBorder="1" applyAlignment="1" applyProtection="1"/>
    <xf numFmtId="0" fontId="30" fillId="2" borderId="83" xfId="0" applyNumberFormat="1" applyFont="1" applyBorder="1" applyProtection="1"/>
    <xf numFmtId="0" fontId="30" fillId="2" borderId="43" xfId="0" applyNumberFormat="1" applyFont="1" applyBorder="1" applyProtection="1"/>
    <xf numFmtId="0" fontId="30" fillId="2" borderId="2" xfId="0" applyNumberFormat="1" applyFont="1" applyBorder="1" applyProtection="1"/>
    <xf numFmtId="0" fontId="30" fillId="2" borderId="90" xfId="0" applyNumberFormat="1" applyFont="1" applyBorder="1" applyProtection="1"/>
    <xf numFmtId="0" fontId="30" fillId="2" borderId="91" xfId="0" applyNumberFormat="1" applyFont="1" applyBorder="1" applyProtection="1"/>
    <xf numFmtId="0" fontId="30" fillId="2" borderId="17" xfId="0" applyNumberFormat="1" applyFont="1" applyBorder="1" applyProtection="1"/>
    <xf numFmtId="37" fontId="30" fillId="2" borderId="83" xfId="0" applyNumberFormat="1" applyFont="1" applyBorder="1" applyAlignment="1" applyProtection="1"/>
    <xf numFmtId="37" fontId="30" fillId="2" borderId="43" xfId="0" applyNumberFormat="1" applyFont="1" applyBorder="1" applyAlignment="1" applyProtection="1"/>
    <xf numFmtId="37" fontId="30" fillId="2" borderId="2" xfId="0" applyNumberFormat="1" applyFont="1" applyBorder="1" applyAlignment="1" applyProtection="1"/>
    <xf numFmtId="2" fontId="2" fillId="0" borderId="107" xfId="2" applyNumberFormat="1" applyFont="1" applyFill="1" applyBorder="1"/>
  </cellXfs>
  <cellStyles count="6">
    <cellStyle name="Comma" xfId="2" builtinId="3"/>
    <cellStyle name="Currency" xfId="4" builtinId="4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</cellStyles>
  <dxfs count="4">
    <dxf>
      <font>
        <condense val="0"/>
        <extend val="0"/>
        <color indexed="51"/>
      </font>
      <fill>
        <patternFill>
          <bgColor indexed="1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21"/>
  <sheetViews>
    <sheetView tabSelected="1" zoomScale="80" zoomScaleNormal="80" workbookViewId="0">
      <selection activeCell="B1" sqref="B1:C1"/>
    </sheetView>
  </sheetViews>
  <sheetFormatPr defaultRowHeight="12.5" x14ac:dyDescent="0.25"/>
  <cols>
    <col min="1" max="1" width="42" customWidth="1"/>
    <col min="2" max="2" width="52.90625" customWidth="1"/>
    <col min="3" max="3" width="15" customWidth="1"/>
    <col min="4" max="4" width="15.81640625" customWidth="1"/>
    <col min="5" max="9" width="15" customWidth="1"/>
    <col min="10" max="10" width="22.7265625" customWidth="1"/>
    <col min="11" max="11" width="18.26953125" customWidth="1"/>
    <col min="12" max="19" width="15" customWidth="1"/>
    <col min="20" max="20" width="11.7265625" customWidth="1"/>
  </cols>
  <sheetData>
    <row r="1" spans="1:20" ht="15.5" x14ac:dyDescent="0.35">
      <c r="A1" s="20" t="s">
        <v>5</v>
      </c>
      <c r="B1" s="540"/>
      <c r="C1" s="540"/>
      <c r="D1" s="18"/>
      <c r="E1" s="18"/>
      <c r="F1" s="18"/>
      <c r="G1" s="18"/>
      <c r="H1" s="18"/>
      <c r="I1" s="18"/>
      <c r="J1" s="21" t="s">
        <v>25</v>
      </c>
      <c r="K1" s="22"/>
      <c r="L1" s="22"/>
      <c r="M1" s="22"/>
      <c r="N1" s="22"/>
      <c r="O1" s="22"/>
      <c r="P1" s="22"/>
      <c r="Q1" s="22"/>
      <c r="R1" s="22"/>
      <c r="S1" s="22"/>
      <c r="T1" s="2"/>
    </row>
    <row r="2" spans="1:20" ht="15.5" x14ac:dyDescent="0.35">
      <c r="A2" s="20" t="s">
        <v>119</v>
      </c>
      <c r="B2" s="540"/>
      <c r="C2" s="540"/>
      <c r="D2" s="18"/>
      <c r="E2" s="18"/>
      <c r="F2" s="18"/>
      <c r="G2" s="18"/>
      <c r="H2" s="18"/>
      <c r="I2" s="18"/>
      <c r="J2" s="21" t="s">
        <v>2</v>
      </c>
      <c r="K2" s="22"/>
      <c r="L2" s="22"/>
      <c r="M2" s="22"/>
      <c r="N2" s="22"/>
      <c r="O2" s="22"/>
      <c r="P2" s="22"/>
      <c r="Q2" s="22"/>
      <c r="R2" s="22"/>
      <c r="S2" s="22"/>
      <c r="T2" s="2"/>
    </row>
    <row r="3" spans="1:20" ht="15.5" x14ac:dyDescent="0.35">
      <c r="A3" s="20" t="s">
        <v>120</v>
      </c>
      <c r="B3" s="541"/>
      <c r="C3" s="541"/>
      <c r="D3" s="18"/>
      <c r="E3" s="18"/>
      <c r="F3" s="18"/>
      <c r="G3" s="18"/>
      <c r="H3" s="18"/>
      <c r="I3" s="18"/>
      <c r="J3" s="21" t="s">
        <v>3</v>
      </c>
      <c r="K3" s="22"/>
      <c r="L3" s="22"/>
      <c r="M3" s="22"/>
      <c r="N3" s="22"/>
      <c r="O3" s="22"/>
      <c r="P3" s="22"/>
      <c r="Q3" s="22"/>
      <c r="R3" s="22"/>
      <c r="S3" s="22"/>
      <c r="T3" s="2"/>
    </row>
    <row r="4" spans="1:20" ht="15.5" x14ac:dyDescent="0.35">
      <c r="A4" s="20" t="s">
        <v>121</v>
      </c>
      <c r="B4" s="542"/>
      <c r="C4" s="541"/>
      <c r="D4" s="18"/>
      <c r="E4" s="18"/>
      <c r="F4" s="18"/>
      <c r="G4" s="18"/>
      <c r="H4" s="18"/>
      <c r="I4" s="18"/>
      <c r="J4" s="21" t="s">
        <v>1</v>
      </c>
      <c r="K4" s="22"/>
      <c r="L4" s="22"/>
      <c r="M4" s="22"/>
      <c r="N4" s="22"/>
      <c r="O4" s="22"/>
      <c r="P4" s="22"/>
      <c r="Q4" s="22"/>
      <c r="R4" s="22"/>
      <c r="S4" s="22"/>
      <c r="T4" s="2"/>
    </row>
    <row r="5" spans="1:20" ht="15.5" x14ac:dyDescent="0.35">
      <c r="A5" s="23" t="s">
        <v>68</v>
      </c>
      <c r="B5" s="540"/>
      <c r="C5" s="540"/>
      <c r="D5" s="24"/>
      <c r="E5" s="18"/>
      <c r="F5" s="18"/>
      <c r="G5" s="18"/>
      <c r="H5" s="18"/>
      <c r="I5" s="18"/>
      <c r="J5" s="21" t="s">
        <v>4</v>
      </c>
      <c r="K5" s="22"/>
      <c r="L5" s="22"/>
      <c r="M5" s="22"/>
      <c r="N5" s="22"/>
      <c r="O5" s="22"/>
      <c r="P5" s="22"/>
      <c r="Q5" s="22"/>
      <c r="R5" s="22"/>
      <c r="S5" s="22"/>
      <c r="T5" s="2"/>
    </row>
    <row r="6" spans="1:20" ht="15.5" x14ac:dyDescent="0.35">
      <c r="A6" s="18"/>
      <c r="B6" s="22"/>
      <c r="C6" s="22"/>
      <c r="D6" s="18"/>
      <c r="E6" s="18"/>
      <c r="F6" s="18"/>
      <c r="G6" s="18"/>
      <c r="H6" s="18"/>
      <c r="I6" s="18"/>
      <c r="J6" s="21" t="s">
        <v>108</v>
      </c>
      <c r="K6" s="22"/>
      <c r="L6" s="22"/>
      <c r="M6" s="22"/>
      <c r="N6" s="22"/>
      <c r="O6" s="22"/>
      <c r="P6" s="22"/>
      <c r="Q6" s="22"/>
      <c r="R6" s="22"/>
      <c r="S6" s="22"/>
      <c r="T6" s="2"/>
    </row>
    <row r="7" spans="1:20" s="1" customFormat="1" ht="16" thickBot="1" x14ac:dyDescent="0.4">
      <c r="A7" s="25"/>
      <c r="B7" s="44"/>
      <c r="C7" s="45"/>
      <c r="D7" s="45"/>
      <c r="E7" s="100"/>
      <c r="F7" s="100"/>
      <c r="G7" s="100"/>
      <c r="H7" s="100"/>
      <c r="I7" s="100"/>
      <c r="J7" s="107" t="s">
        <v>417</v>
      </c>
      <c r="K7" s="100"/>
      <c r="L7" s="26"/>
      <c r="M7" s="26"/>
      <c r="N7" s="45"/>
      <c r="O7" s="45"/>
      <c r="P7" s="45"/>
      <c r="Q7" s="45"/>
      <c r="R7" s="25"/>
      <c r="S7" s="25"/>
      <c r="T7" s="4"/>
    </row>
    <row r="8" spans="1:20" ht="16" thickBot="1" x14ac:dyDescent="0.4">
      <c r="A8" s="27"/>
      <c r="B8" s="27"/>
      <c r="C8" s="83" t="s">
        <v>31</v>
      </c>
      <c r="D8" s="84"/>
      <c r="E8" s="84"/>
      <c r="F8" s="84"/>
      <c r="G8" s="84"/>
      <c r="H8" s="84"/>
      <c r="I8" s="85"/>
      <c r="J8" s="28"/>
      <c r="K8" s="537" t="s">
        <v>34</v>
      </c>
      <c r="L8" s="538"/>
      <c r="M8" s="538"/>
      <c r="N8" s="538"/>
      <c r="O8" s="538"/>
      <c r="P8" s="538"/>
      <c r="Q8" s="538"/>
      <c r="R8" s="539"/>
      <c r="S8" s="27"/>
      <c r="T8" s="3"/>
    </row>
    <row r="9" spans="1:20" ht="52.5" thickBot="1" x14ac:dyDescent="0.35">
      <c r="A9" s="6" t="s">
        <v>26</v>
      </c>
      <c r="B9" s="6"/>
      <c r="C9" s="15" t="s">
        <v>30</v>
      </c>
      <c r="D9" s="16" t="s">
        <v>28</v>
      </c>
      <c r="E9" s="16" t="s">
        <v>81</v>
      </c>
      <c r="F9" s="81" t="s">
        <v>266</v>
      </c>
      <c r="G9" s="81" t="s">
        <v>267</v>
      </c>
      <c r="H9" s="81" t="s">
        <v>268</v>
      </c>
      <c r="I9" s="82" t="s">
        <v>269</v>
      </c>
      <c r="J9" s="29" t="s">
        <v>66</v>
      </c>
      <c r="K9" s="15" t="s">
        <v>82</v>
      </c>
      <c r="L9" s="16" t="s">
        <v>28</v>
      </c>
      <c r="M9" s="16" t="s">
        <v>83</v>
      </c>
      <c r="N9" s="81" t="s">
        <v>266</v>
      </c>
      <c r="O9" s="81" t="s">
        <v>267</v>
      </c>
      <c r="P9" s="81" t="s">
        <v>268</v>
      </c>
      <c r="Q9" s="82" t="s">
        <v>269</v>
      </c>
      <c r="R9" s="17" t="s">
        <v>0</v>
      </c>
      <c r="S9" s="27"/>
      <c r="T9" s="3"/>
    </row>
    <row r="10" spans="1:20" x14ac:dyDescent="0.25">
      <c r="A10" s="536" t="s">
        <v>399</v>
      </c>
      <c r="B10" s="536"/>
      <c r="C10" s="469"/>
      <c r="D10" s="469"/>
      <c r="E10" s="469"/>
      <c r="F10" s="469"/>
      <c r="G10" s="469"/>
      <c r="H10" s="469"/>
      <c r="I10" s="469"/>
      <c r="J10" s="133" t="s">
        <v>141</v>
      </c>
      <c r="K10" s="30">
        <f t="shared" ref="K10:K41" si="0">SUM($D$87*C10)</f>
        <v>0</v>
      </c>
      <c r="L10" s="30">
        <f t="shared" ref="L10:L41" si="1">SUM($D$88*D10)</f>
        <v>0</v>
      </c>
      <c r="M10" s="30">
        <f t="shared" ref="M10:M41" si="2">SUM($D$89*E10)</f>
        <v>0</v>
      </c>
      <c r="N10" s="30">
        <f t="shared" ref="N10:N41" si="3">SUM($D$90*F10)</f>
        <v>0</v>
      </c>
      <c r="O10" s="30">
        <f t="shared" ref="O10:O41" si="4">SUM($D$91*G10)</f>
        <v>0</v>
      </c>
      <c r="P10" s="30">
        <f t="shared" ref="P10:P41" si="5">SUM($D$92*H10)</f>
        <v>0</v>
      </c>
      <c r="Q10" s="30">
        <f t="shared" ref="Q10:Q41" si="6">SUM($D$93*I10)</f>
        <v>0</v>
      </c>
      <c r="R10" s="31">
        <f>SUM(K10:Q10)</f>
        <v>0</v>
      </c>
      <c r="S10" s="27"/>
      <c r="T10" s="3"/>
    </row>
    <row r="11" spans="1:20" x14ac:dyDescent="0.25">
      <c r="A11" s="536" t="s">
        <v>56</v>
      </c>
      <c r="B11" s="536"/>
      <c r="C11" s="469"/>
      <c r="D11" s="469"/>
      <c r="E11" s="469"/>
      <c r="F11" s="469"/>
      <c r="G11" s="469"/>
      <c r="H11" s="469"/>
      <c r="I11" s="469"/>
      <c r="J11" s="133" t="s">
        <v>58</v>
      </c>
      <c r="K11" s="30">
        <f t="shared" si="0"/>
        <v>0</v>
      </c>
      <c r="L11" s="30">
        <f t="shared" si="1"/>
        <v>0</v>
      </c>
      <c r="M11" s="30">
        <f t="shared" si="2"/>
        <v>0</v>
      </c>
      <c r="N11" s="30">
        <f t="shared" si="3"/>
        <v>0</v>
      </c>
      <c r="O11" s="30">
        <f t="shared" si="4"/>
        <v>0</v>
      </c>
      <c r="P11" s="30">
        <f t="shared" si="5"/>
        <v>0</v>
      </c>
      <c r="Q11" s="30">
        <f t="shared" si="6"/>
        <v>0</v>
      </c>
      <c r="R11" s="31">
        <f t="shared" ref="R11:R69" si="7">SUM(K11:Q11)</f>
        <v>0</v>
      </c>
      <c r="S11" s="27"/>
      <c r="T11" s="3"/>
    </row>
    <row r="12" spans="1:20" x14ac:dyDescent="0.25">
      <c r="A12" s="535" t="s">
        <v>57</v>
      </c>
      <c r="B12" s="535"/>
      <c r="C12" s="469"/>
      <c r="D12" s="469"/>
      <c r="E12" s="469"/>
      <c r="F12" s="469"/>
      <c r="G12" s="469"/>
      <c r="H12" s="469"/>
      <c r="I12" s="469"/>
      <c r="J12" s="133" t="s">
        <v>59</v>
      </c>
      <c r="K12" s="30">
        <f t="shared" si="0"/>
        <v>0</v>
      </c>
      <c r="L12" s="30">
        <f t="shared" si="1"/>
        <v>0</v>
      </c>
      <c r="M12" s="30">
        <f t="shared" si="2"/>
        <v>0</v>
      </c>
      <c r="N12" s="30">
        <f t="shared" si="3"/>
        <v>0</v>
      </c>
      <c r="O12" s="30">
        <f t="shared" si="4"/>
        <v>0</v>
      </c>
      <c r="P12" s="30">
        <f t="shared" si="5"/>
        <v>0</v>
      </c>
      <c r="Q12" s="30">
        <f t="shared" si="6"/>
        <v>0</v>
      </c>
      <c r="R12" s="31">
        <f t="shared" si="7"/>
        <v>0</v>
      </c>
      <c r="S12" s="27"/>
      <c r="T12" s="3"/>
    </row>
    <row r="13" spans="1:20" x14ac:dyDescent="0.25">
      <c r="A13" s="535" t="s">
        <v>301</v>
      </c>
      <c r="B13" s="535"/>
      <c r="C13" s="469"/>
      <c r="D13" s="469"/>
      <c r="E13" s="469"/>
      <c r="F13" s="469"/>
      <c r="G13" s="469"/>
      <c r="H13" s="469"/>
      <c r="I13" s="469"/>
      <c r="J13" s="133" t="s">
        <v>451</v>
      </c>
      <c r="K13" s="30">
        <f t="shared" si="0"/>
        <v>0</v>
      </c>
      <c r="L13" s="30">
        <f t="shared" si="1"/>
        <v>0</v>
      </c>
      <c r="M13" s="30">
        <f t="shared" si="2"/>
        <v>0</v>
      </c>
      <c r="N13" s="30">
        <f t="shared" si="3"/>
        <v>0</v>
      </c>
      <c r="O13" s="30">
        <f t="shared" si="4"/>
        <v>0</v>
      </c>
      <c r="P13" s="30">
        <f t="shared" si="5"/>
        <v>0</v>
      </c>
      <c r="Q13" s="30">
        <f t="shared" si="6"/>
        <v>0</v>
      </c>
      <c r="R13" s="31">
        <f t="shared" si="7"/>
        <v>0</v>
      </c>
      <c r="S13" s="27"/>
      <c r="T13" s="3"/>
    </row>
    <row r="14" spans="1:20" x14ac:dyDescent="0.25">
      <c r="A14" s="535" t="s">
        <v>400</v>
      </c>
      <c r="B14" s="535"/>
      <c r="C14" s="469"/>
      <c r="D14" s="469"/>
      <c r="E14" s="469"/>
      <c r="F14" s="469"/>
      <c r="G14" s="469"/>
      <c r="H14" s="469"/>
      <c r="I14" s="469"/>
      <c r="J14" s="133" t="s">
        <v>452</v>
      </c>
      <c r="K14" s="30">
        <f t="shared" si="0"/>
        <v>0</v>
      </c>
      <c r="L14" s="30">
        <f t="shared" si="1"/>
        <v>0</v>
      </c>
      <c r="M14" s="30">
        <f t="shared" si="2"/>
        <v>0</v>
      </c>
      <c r="N14" s="30">
        <f t="shared" si="3"/>
        <v>0</v>
      </c>
      <c r="O14" s="30">
        <f t="shared" si="4"/>
        <v>0</v>
      </c>
      <c r="P14" s="30">
        <f t="shared" si="5"/>
        <v>0</v>
      </c>
      <c r="Q14" s="30">
        <f t="shared" si="6"/>
        <v>0</v>
      </c>
      <c r="R14" s="31">
        <f t="shared" si="7"/>
        <v>0</v>
      </c>
      <c r="S14" s="27"/>
      <c r="T14" s="3"/>
    </row>
    <row r="15" spans="1:20" x14ac:dyDescent="0.25">
      <c r="A15" s="535" t="s">
        <v>160</v>
      </c>
      <c r="B15" s="535"/>
      <c r="C15" s="469"/>
      <c r="D15" s="469"/>
      <c r="E15" s="469"/>
      <c r="F15" s="469"/>
      <c r="G15" s="469"/>
      <c r="H15" s="469"/>
      <c r="I15" s="469"/>
      <c r="J15" s="133" t="s">
        <v>161</v>
      </c>
      <c r="K15" s="30">
        <f t="shared" si="0"/>
        <v>0</v>
      </c>
      <c r="L15" s="30">
        <f t="shared" si="1"/>
        <v>0</v>
      </c>
      <c r="M15" s="30">
        <f t="shared" si="2"/>
        <v>0</v>
      </c>
      <c r="N15" s="30">
        <f t="shared" si="3"/>
        <v>0</v>
      </c>
      <c r="O15" s="30">
        <f t="shared" si="4"/>
        <v>0</v>
      </c>
      <c r="P15" s="30">
        <f t="shared" si="5"/>
        <v>0</v>
      </c>
      <c r="Q15" s="30">
        <f t="shared" si="6"/>
        <v>0</v>
      </c>
      <c r="R15" s="31">
        <f t="shared" si="7"/>
        <v>0</v>
      </c>
      <c r="S15" s="27"/>
      <c r="T15" s="3"/>
    </row>
    <row r="16" spans="1:20" x14ac:dyDescent="0.25">
      <c r="A16" s="535" t="s">
        <v>401</v>
      </c>
      <c r="B16" s="535"/>
      <c r="C16" s="469"/>
      <c r="D16" s="469"/>
      <c r="E16" s="469"/>
      <c r="F16" s="469"/>
      <c r="G16" s="469"/>
      <c r="H16" s="469"/>
      <c r="I16" s="469"/>
      <c r="J16" s="133" t="s">
        <v>453</v>
      </c>
      <c r="K16" s="30">
        <f t="shared" si="0"/>
        <v>0</v>
      </c>
      <c r="L16" s="30">
        <f t="shared" si="1"/>
        <v>0</v>
      </c>
      <c r="M16" s="30">
        <f t="shared" si="2"/>
        <v>0</v>
      </c>
      <c r="N16" s="30">
        <f t="shared" si="3"/>
        <v>0</v>
      </c>
      <c r="O16" s="30">
        <f t="shared" si="4"/>
        <v>0</v>
      </c>
      <c r="P16" s="30">
        <f t="shared" si="5"/>
        <v>0</v>
      </c>
      <c r="Q16" s="30">
        <f t="shared" si="6"/>
        <v>0</v>
      </c>
      <c r="R16" s="31">
        <f t="shared" si="7"/>
        <v>0</v>
      </c>
      <c r="S16" s="27"/>
      <c r="T16" s="3"/>
    </row>
    <row r="17" spans="1:20" x14ac:dyDescent="0.25">
      <c r="A17" s="535" t="s">
        <v>402</v>
      </c>
      <c r="B17" s="535"/>
      <c r="C17" s="469"/>
      <c r="D17" s="469"/>
      <c r="E17" s="469"/>
      <c r="F17" s="469"/>
      <c r="G17" s="469"/>
      <c r="H17" s="469"/>
      <c r="I17" s="469"/>
      <c r="J17" s="133" t="s">
        <v>454</v>
      </c>
      <c r="K17" s="30">
        <f t="shared" si="0"/>
        <v>0</v>
      </c>
      <c r="L17" s="30">
        <f t="shared" si="1"/>
        <v>0</v>
      </c>
      <c r="M17" s="30">
        <f t="shared" si="2"/>
        <v>0</v>
      </c>
      <c r="N17" s="30">
        <f t="shared" si="3"/>
        <v>0</v>
      </c>
      <c r="O17" s="30">
        <f t="shared" si="4"/>
        <v>0</v>
      </c>
      <c r="P17" s="30">
        <f t="shared" si="5"/>
        <v>0</v>
      </c>
      <c r="Q17" s="30">
        <f t="shared" si="6"/>
        <v>0</v>
      </c>
      <c r="R17" s="31">
        <f t="shared" si="7"/>
        <v>0</v>
      </c>
      <c r="S17" s="27"/>
      <c r="T17" s="3"/>
    </row>
    <row r="18" spans="1:20" x14ac:dyDescent="0.25">
      <c r="A18" s="535" t="s">
        <v>162</v>
      </c>
      <c r="B18" s="535"/>
      <c r="C18" s="469"/>
      <c r="D18" s="469"/>
      <c r="E18" s="469"/>
      <c r="F18" s="469"/>
      <c r="G18" s="469"/>
      <c r="H18" s="469"/>
      <c r="I18" s="469"/>
      <c r="J18" s="133" t="s">
        <v>163</v>
      </c>
      <c r="K18" s="30">
        <f t="shared" si="0"/>
        <v>0</v>
      </c>
      <c r="L18" s="30">
        <f t="shared" si="1"/>
        <v>0</v>
      </c>
      <c r="M18" s="30">
        <f t="shared" si="2"/>
        <v>0</v>
      </c>
      <c r="N18" s="30">
        <f t="shared" si="3"/>
        <v>0</v>
      </c>
      <c r="O18" s="30">
        <f t="shared" si="4"/>
        <v>0</v>
      </c>
      <c r="P18" s="30">
        <f t="shared" si="5"/>
        <v>0</v>
      </c>
      <c r="Q18" s="30">
        <f t="shared" si="6"/>
        <v>0</v>
      </c>
      <c r="R18" s="31">
        <f t="shared" si="7"/>
        <v>0</v>
      </c>
      <c r="S18" s="27"/>
      <c r="T18" s="3"/>
    </row>
    <row r="19" spans="1:20" x14ac:dyDescent="0.25">
      <c r="A19" s="535" t="s">
        <v>142</v>
      </c>
      <c r="B19" s="535"/>
      <c r="C19" s="469"/>
      <c r="D19" s="469"/>
      <c r="E19" s="469"/>
      <c r="F19" s="469"/>
      <c r="G19" s="469"/>
      <c r="H19" s="469"/>
      <c r="I19" s="469"/>
      <c r="J19" s="133" t="s">
        <v>143</v>
      </c>
      <c r="K19" s="30">
        <f t="shared" si="0"/>
        <v>0</v>
      </c>
      <c r="L19" s="30">
        <f t="shared" si="1"/>
        <v>0</v>
      </c>
      <c r="M19" s="30">
        <f t="shared" si="2"/>
        <v>0</v>
      </c>
      <c r="N19" s="30">
        <f t="shared" si="3"/>
        <v>0</v>
      </c>
      <c r="O19" s="30">
        <f t="shared" si="4"/>
        <v>0</v>
      </c>
      <c r="P19" s="30">
        <f t="shared" si="5"/>
        <v>0</v>
      </c>
      <c r="Q19" s="30">
        <f t="shared" si="6"/>
        <v>0</v>
      </c>
      <c r="R19" s="31">
        <f t="shared" si="7"/>
        <v>0</v>
      </c>
      <c r="S19" s="27"/>
      <c r="T19" s="3"/>
    </row>
    <row r="20" spans="1:20" x14ac:dyDescent="0.25">
      <c r="A20" s="535" t="s">
        <v>403</v>
      </c>
      <c r="B20" s="535"/>
      <c r="C20" s="469"/>
      <c r="D20" s="469"/>
      <c r="E20" s="469"/>
      <c r="F20" s="469"/>
      <c r="G20" s="469"/>
      <c r="H20" s="469"/>
      <c r="I20" s="469"/>
      <c r="J20" s="133" t="s">
        <v>455</v>
      </c>
      <c r="K20" s="30">
        <f t="shared" si="0"/>
        <v>0</v>
      </c>
      <c r="L20" s="30">
        <f t="shared" si="1"/>
        <v>0</v>
      </c>
      <c r="M20" s="30">
        <f t="shared" si="2"/>
        <v>0</v>
      </c>
      <c r="N20" s="30">
        <f t="shared" si="3"/>
        <v>0</v>
      </c>
      <c r="O20" s="30">
        <f t="shared" si="4"/>
        <v>0</v>
      </c>
      <c r="P20" s="30">
        <f t="shared" si="5"/>
        <v>0</v>
      </c>
      <c r="Q20" s="30">
        <f t="shared" si="6"/>
        <v>0</v>
      </c>
      <c r="R20" s="31">
        <f t="shared" si="7"/>
        <v>0</v>
      </c>
      <c r="S20" s="27"/>
      <c r="T20" s="3"/>
    </row>
    <row r="21" spans="1:20" ht="12.5" customHeight="1" x14ac:dyDescent="0.25">
      <c r="A21" s="535" t="s">
        <v>67</v>
      </c>
      <c r="B21" s="535"/>
      <c r="C21" s="469"/>
      <c r="D21" s="469"/>
      <c r="E21" s="469"/>
      <c r="F21" s="469"/>
      <c r="G21" s="469"/>
      <c r="H21" s="469"/>
      <c r="I21" s="469"/>
      <c r="J21" s="133" t="s">
        <v>60</v>
      </c>
      <c r="K21" s="30">
        <f t="shared" si="0"/>
        <v>0</v>
      </c>
      <c r="L21" s="30">
        <f t="shared" si="1"/>
        <v>0</v>
      </c>
      <c r="M21" s="30">
        <f t="shared" si="2"/>
        <v>0</v>
      </c>
      <c r="N21" s="30">
        <f t="shared" si="3"/>
        <v>0</v>
      </c>
      <c r="O21" s="30">
        <f t="shared" si="4"/>
        <v>0</v>
      </c>
      <c r="P21" s="30">
        <f t="shared" si="5"/>
        <v>0</v>
      </c>
      <c r="Q21" s="30">
        <f t="shared" si="6"/>
        <v>0</v>
      </c>
      <c r="R21" s="31">
        <f t="shared" si="7"/>
        <v>0</v>
      </c>
      <c r="S21" s="27"/>
      <c r="T21" s="3"/>
    </row>
    <row r="22" spans="1:20" ht="12.5" customHeight="1" x14ac:dyDescent="0.3">
      <c r="A22" s="472" t="s">
        <v>482</v>
      </c>
      <c r="B22" s="470"/>
      <c r="C22" s="469"/>
      <c r="D22" s="469"/>
      <c r="E22" s="469"/>
      <c r="F22" s="469"/>
      <c r="G22" s="469"/>
      <c r="H22" s="469"/>
      <c r="I22" s="469"/>
      <c r="J22" s="514" t="s">
        <v>483</v>
      </c>
      <c r="K22" s="30">
        <f t="shared" si="0"/>
        <v>0</v>
      </c>
      <c r="L22" s="30">
        <f t="shared" si="1"/>
        <v>0</v>
      </c>
      <c r="M22" s="30">
        <f t="shared" si="2"/>
        <v>0</v>
      </c>
      <c r="N22" s="30">
        <f t="shared" si="3"/>
        <v>0</v>
      </c>
      <c r="O22" s="30">
        <f t="shared" si="4"/>
        <v>0</v>
      </c>
      <c r="P22" s="30">
        <f t="shared" si="5"/>
        <v>0</v>
      </c>
      <c r="Q22" s="30">
        <f t="shared" si="6"/>
        <v>0</v>
      </c>
      <c r="R22" s="31">
        <f t="shared" ref="R22" si="8">SUM(K22:Q22)</f>
        <v>0</v>
      </c>
      <c r="S22" s="27"/>
      <c r="T22" s="3"/>
    </row>
    <row r="23" spans="1:20" ht="12.5" customHeight="1" x14ac:dyDescent="0.25">
      <c r="A23" s="535" t="s">
        <v>144</v>
      </c>
      <c r="B23" s="535"/>
      <c r="C23" s="469"/>
      <c r="D23" s="469"/>
      <c r="E23" s="469"/>
      <c r="F23" s="469"/>
      <c r="G23" s="469"/>
      <c r="H23" s="469"/>
      <c r="I23" s="469"/>
      <c r="J23" s="133" t="s">
        <v>145</v>
      </c>
      <c r="K23" s="30">
        <f t="shared" si="0"/>
        <v>0</v>
      </c>
      <c r="L23" s="30">
        <f t="shared" si="1"/>
        <v>0</v>
      </c>
      <c r="M23" s="30">
        <f t="shared" si="2"/>
        <v>0</v>
      </c>
      <c r="N23" s="30">
        <f t="shared" si="3"/>
        <v>0</v>
      </c>
      <c r="O23" s="30">
        <f t="shared" si="4"/>
        <v>0</v>
      </c>
      <c r="P23" s="30">
        <f t="shared" si="5"/>
        <v>0</v>
      </c>
      <c r="Q23" s="30">
        <f t="shared" si="6"/>
        <v>0</v>
      </c>
      <c r="R23" s="31">
        <f t="shared" si="7"/>
        <v>0</v>
      </c>
      <c r="S23" s="27"/>
      <c r="T23" s="3"/>
    </row>
    <row r="24" spans="1:20" ht="12.5" customHeight="1" x14ac:dyDescent="0.25">
      <c r="A24" s="535" t="s">
        <v>404</v>
      </c>
      <c r="B24" s="535"/>
      <c r="C24" s="469"/>
      <c r="D24" s="469"/>
      <c r="E24" s="469"/>
      <c r="F24" s="469"/>
      <c r="G24" s="469"/>
      <c r="H24" s="469"/>
      <c r="I24" s="469"/>
      <c r="J24" s="133" t="s">
        <v>456</v>
      </c>
      <c r="K24" s="30">
        <f t="shared" si="0"/>
        <v>0</v>
      </c>
      <c r="L24" s="30">
        <f t="shared" si="1"/>
        <v>0</v>
      </c>
      <c r="M24" s="30">
        <f t="shared" si="2"/>
        <v>0</v>
      </c>
      <c r="N24" s="30">
        <f t="shared" si="3"/>
        <v>0</v>
      </c>
      <c r="O24" s="30">
        <f t="shared" si="4"/>
        <v>0</v>
      </c>
      <c r="P24" s="30">
        <f t="shared" si="5"/>
        <v>0</v>
      </c>
      <c r="Q24" s="30">
        <f t="shared" si="6"/>
        <v>0</v>
      </c>
      <c r="R24" s="31">
        <f t="shared" si="7"/>
        <v>0</v>
      </c>
      <c r="S24" s="27"/>
      <c r="T24" s="3"/>
    </row>
    <row r="25" spans="1:20" ht="12.5" customHeight="1" x14ac:dyDescent="0.25">
      <c r="A25" s="535" t="s">
        <v>405</v>
      </c>
      <c r="B25" s="535"/>
      <c r="C25" s="469"/>
      <c r="D25" s="469"/>
      <c r="E25" s="469"/>
      <c r="F25" s="469"/>
      <c r="G25" s="469"/>
      <c r="H25" s="469"/>
      <c r="I25" s="469"/>
      <c r="J25" s="133" t="s">
        <v>457</v>
      </c>
      <c r="K25" s="30">
        <f t="shared" si="0"/>
        <v>0</v>
      </c>
      <c r="L25" s="30">
        <f t="shared" si="1"/>
        <v>0</v>
      </c>
      <c r="M25" s="30">
        <f t="shared" si="2"/>
        <v>0</v>
      </c>
      <c r="N25" s="30">
        <f t="shared" si="3"/>
        <v>0</v>
      </c>
      <c r="O25" s="30">
        <f t="shared" si="4"/>
        <v>0</v>
      </c>
      <c r="P25" s="30">
        <f t="shared" si="5"/>
        <v>0</v>
      </c>
      <c r="Q25" s="30">
        <f t="shared" si="6"/>
        <v>0</v>
      </c>
      <c r="R25" s="31">
        <f t="shared" si="7"/>
        <v>0</v>
      </c>
      <c r="S25" s="27"/>
      <c r="T25" s="3"/>
    </row>
    <row r="26" spans="1:20" ht="12.5" customHeight="1" x14ac:dyDescent="0.25">
      <c r="A26" s="535" t="s">
        <v>406</v>
      </c>
      <c r="B26" s="535"/>
      <c r="C26" s="469"/>
      <c r="D26" s="469"/>
      <c r="E26" s="469"/>
      <c r="F26" s="469"/>
      <c r="G26" s="469"/>
      <c r="H26" s="469"/>
      <c r="I26" s="469"/>
      <c r="J26" s="133" t="s">
        <v>164</v>
      </c>
      <c r="K26" s="30">
        <f t="shared" si="0"/>
        <v>0</v>
      </c>
      <c r="L26" s="30">
        <f t="shared" si="1"/>
        <v>0</v>
      </c>
      <c r="M26" s="30">
        <f t="shared" si="2"/>
        <v>0</v>
      </c>
      <c r="N26" s="30">
        <f t="shared" si="3"/>
        <v>0</v>
      </c>
      <c r="O26" s="30">
        <f t="shared" si="4"/>
        <v>0</v>
      </c>
      <c r="P26" s="30">
        <f t="shared" si="5"/>
        <v>0</v>
      </c>
      <c r="Q26" s="30">
        <f t="shared" si="6"/>
        <v>0</v>
      </c>
      <c r="R26" s="31">
        <f t="shared" si="7"/>
        <v>0</v>
      </c>
      <c r="S26" s="27"/>
      <c r="T26" s="3"/>
    </row>
    <row r="27" spans="1:20" ht="12.5" customHeight="1" x14ac:dyDescent="0.25">
      <c r="A27" s="535" t="s">
        <v>407</v>
      </c>
      <c r="B27" s="535"/>
      <c r="C27" s="469"/>
      <c r="D27" s="469"/>
      <c r="E27" s="469"/>
      <c r="F27" s="469"/>
      <c r="G27" s="469"/>
      <c r="H27" s="469"/>
      <c r="I27" s="469"/>
      <c r="J27" s="133" t="s">
        <v>172</v>
      </c>
      <c r="K27" s="30">
        <f t="shared" si="0"/>
        <v>0</v>
      </c>
      <c r="L27" s="30">
        <f t="shared" si="1"/>
        <v>0</v>
      </c>
      <c r="M27" s="30">
        <f t="shared" si="2"/>
        <v>0</v>
      </c>
      <c r="N27" s="30">
        <f t="shared" si="3"/>
        <v>0</v>
      </c>
      <c r="O27" s="30">
        <f t="shared" si="4"/>
        <v>0</v>
      </c>
      <c r="P27" s="30">
        <f t="shared" si="5"/>
        <v>0</v>
      </c>
      <c r="Q27" s="30">
        <f t="shared" si="6"/>
        <v>0</v>
      </c>
      <c r="R27" s="31">
        <f t="shared" si="7"/>
        <v>0</v>
      </c>
      <c r="S27" s="27"/>
      <c r="T27" s="3"/>
    </row>
    <row r="28" spans="1:20" ht="12.5" customHeight="1" x14ac:dyDescent="0.25">
      <c r="A28" s="535" t="s">
        <v>408</v>
      </c>
      <c r="B28" s="535"/>
      <c r="C28" s="469"/>
      <c r="D28" s="469"/>
      <c r="E28" s="469"/>
      <c r="F28" s="469"/>
      <c r="G28" s="469"/>
      <c r="H28" s="469"/>
      <c r="I28" s="469"/>
      <c r="J28" s="133" t="s">
        <v>176</v>
      </c>
      <c r="K28" s="30">
        <f t="shared" si="0"/>
        <v>0</v>
      </c>
      <c r="L28" s="30">
        <f t="shared" si="1"/>
        <v>0</v>
      </c>
      <c r="M28" s="30">
        <f t="shared" si="2"/>
        <v>0</v>
      </c>
      <c r="N28" s="30">
        <f t="shared" si="3"/>
        <v>0</v>
      </c>
      <c r="O28" s="30">
        <f t="shared" si="4"/>
        <v>0</v>
      </c>
      <c r="P28" s="30">
        <f t="shared" si="5"/>
        <v>0</v>
      </c>
      <c r="Q28" s="30">
        <f t="shared" si="6"/>
        <v>0</v>
      </c>
      <c r="R28" s="31">
        <f t="shared" si="7"/>
        <v>0</v>
      </c>
      <c r="S28" s="27"/>
      <c r="T28" s="3"/>
    </row>
    <row r="29" spans="1:20" ht="12.5" customHeight="1" x14ac:dyDescent="0.25">
      <c r="A29" s="535" t="s">
        <v>175</v>
      </c>
      <c r="B29" s="535"/>
      <c r="C29" s="469"/>
      <c r="D29" s="469"/>
      <c r="E29" s="469"/>
      <c r="F29" s="469"/>
      <c r="G29" s="469"/>
      <c r="H29" s="469"/>
      <c r="I29" s="469"/>
      <c r="J29" s="133" t="s">
        <v>177</v>
      </c>
      <c r="K29" s="30">
        <f t="shared" si="0"/>
        <v>0</v>
      </c>
      <c r="L29" s="30">
        <f t="shared" si="1"/>
        <v>0</v>
      </c>
      <c r="M29" s="30">
        <f t="shared" si="2"/>
        <v>0</v>
      </c>
      <c r="N29" s="30">
        <f t="shared" si="3"/>
        <v>0</v>
      </c>
      <c r="O29" s="30">
        <f t="shared" si="4"/>
        <v>0</v>
      </c>
      <c r="P29" s="30">
        <f t="shared" si="5"/>
        <v>0</v>
      </c>
      <c r="Q29" s="30">
        <f t="shared" si="6"/>
        <v>0</v>
      </c>
      <c r="R29" s="31">
        <f t="shared" si="7"/>
        <v>0</v>
      </c>
      <c r="S29" s="27"/>
      <c r="T29" s="3"/>
    </row>
    <row r="30" spans="1:20" ht="12.5" customHeight="1" x14ac:dyDescent="0.25">
      <c r="A30" s="535" t="s">
        <v>409</v>
      </c>
      <c r="B30" s="535"/>
      <c r="C30" s="469"/>
      <c r="D30" s="469"/>
      <c r="E30" s="469"/>
      <c r="F30" s="469"/>
      <c r="G30" s="469"/>
      <c r="H30" s="469"/>
      <c r="I30" s="469"/>
      <c r="J30" s="133" t="s">
        <v>462</v>
      </c>
      <c r="K30" s="30">
        <f t="shared" si="0"/>
        <v>0</v>
      </c>
      <c r="L30" s="30">
        <f t="shared" si="1"/>
        <v>0</v>
      </c>
      <c r="M30" s="30">
        <f t="shared" si="2"/>
        <v>0</v>
      </c>
      <c r="N30" s="30">
        <f t="shared" si="3"/>
        <v>0</v>
      </c>
      <c r="O30" s="30">
        <f t="shared" si="4"/>
        <v>0</v>
      </c>
      <c r="P30" s="30">
        <f t="shared" si="5"/>
        <v>0</v>
      </c>
      <c r="Q30" s="30">
        <f t="shared" si="6"/>
        <v>0</v>
      </c>
      <c r="R30" s="31">
        <f t="shared" si="7"/>
        <v>0</v>
      </c>
      <c r="S30" s="27"/>
      <c r="T30" s="3"/>
    </row>
    <row r="31" spans="1:20" ht="12.5" customHeight="1" x14ac:dyDescent="0.25">
      <c r="A31" s="535" t="s">
        <v>410</v>
      </c>
      <c r="B31" s="535"/>
      <c r="C31" s="469"/>
      <c r="D31" s="469"/>
      <c r="E31" s="469"/>
      <c r="F31" s="469"/>
      <c r="G31" s="469"/>
      <c r="H31" s="469"/>
      <c r="I31" s="469"/>
      <c r="J31" s="134" t="s">
        <v>458</v>
      </c>
      <c r="K31" s="30">
        <f t="shared" si="0"/>
        <v>0</v>
      </c>
      <c r="L31" s="30">
        <f t="shared" si="1"/>
        <v>0</v>
      </c>
      <c r="M31" s="30">
        <f t="shared" si="2"/>
        <v>0</v>
      </c>
      <c r="N31" s="30">
        <f t="shared" si="3"/>
        <v>0</v>
      </c>
      <c r="O31" s="30">
        <f t="shared" si="4"/>
        <v>0</v>
      </c>
      <c r="P31" s="30">
        <f t="shared" si="5"/>
        <v>0</v>
      </c>
      <c r="Q31" s="30">
        <f t="shared" si="6"/>
        <v>0</v>
      </c>
      <c r="R31" s="31">
        <f t="shared" si="7"/>
        <v>0</v>
      </c>
      <c r="S31" s="27"/>
      <c r="T31" s="3"/>
    </row>
    <row r="32" spans="1:20" ht="12.5" customHeight="1" x14ac:dyDescent="0.25">
      <c r="A32" s="535" t="s">
        <v>165</v>
      </c>
      <c r="B32" s="535"/>
      <c r="C32" s="469"/>
      <c r="D32" s="469"/>
      <c r="E32" s="469"/>
      <c r="F32" s="469"/>
      <c r="G32" s="469"/>
      <c r="H32" s="469"/>
      <c r="I32" s="469"/>
      <c r="J32" s="133" t="s">
        <v>166</v>
      </c>
      <c r="K32" s="30">
        <f t="shared" si="0"/>
        <v>0</v>
      </c>
      <c r="L32" s="30">
        <f t="shared" si="1"/>
        <v>0</v>
      </c>
      <c r="M32" s="30">
        <f t="shared" si="2"/>
        <v>0</v>
      </c>
      <c r="N32" s="30">
        <f t="shared" si="3"/>
        <v>0</v>
      </c>
      <c r="O32" s="30">
        <f t="shared" si="4"/>
        <v>0</v>
      </c>
      <c r="P32" s="30">
        <f t="shared" si="5"/>
        <v>0</v>
      </c>
      <c r="Q32" s="30">
        <f t="shared" si="6"/>
        <v>0</v>
      </c>
      <c r="R32" s="31">
        <f t="shared" si="7"/>
        <v>0</v>
      </c>
      <c r="S32" s="27"/>
      <c r="T32" s="3"/>
    </row>
    <row r="33" spans="1:20" ht="12.5" customHeight="1" x14ac:dyDescent="0.25">
      <c r="A33" s="535" t="s">
        <v>411</v>
      </c>
      <c r="B33" s="535"/>
      <c r="C33" s="469"/>
      <c r="D33" s="469"/>
      <c r="E33" s="469"/>
      <c r="F33" s="469"/>
      <c r="G33" s="469"/>
      <c r="H33" s="469"/>
      <c r="I33" s="469"/>
      <c r="J33" s="133" t="s">
        <v>146</v>
      </c>
      <c r="K33" s="30">
        <f t="shared" si="0"/>
        <v>0</v>
      </c>
      <c r="L33" s="30">
        <f t="shared" si="1"/>
        <v>0</v>
      </c>
      <c r="M33" s="30">
        <f t="shared" si="2"/>
        <v>0</v>
      </c>
      <c r="N33" s="30">
        <f t="shared" si="3"/>
        <v>0</v>
      </c>
      <c r="O33" s="30">
        <f t="shared" si="4"/>
        <v>0</v>
      </c>
      <c r="P33" s="30">
        <f t="shared" si="5"/>
        <v>0</v>
      </c>
      <c r="Q33" s="30">
        <f t="shared" si="6"/>
        <v>0</v>
      </c>
      <c r="R33" s="31">
        <f t="shared" si="7"/>
        <v>0</v>
      </c>
      <c r="S33" s="27"/>
      <c r="T33" s="3"/>
    </row>
    <row r="34" spans="1:20" ht="12.5" customHeight="1" x14ac:dyDescent="0.3">
      <c r="A34" s="472" t="s">
        <v>498</v>
      </c>
      <c r="B34" s="515"/>
      <c r="C34" s="469"/>
      <c r="D34" s="469"/>
      <c r="E34" s="469"/>
      <c r="F34" s="469"/>
      <c r="G34" s="469"/>
      <c r="H34" s="469"/>
      <c r="I34" s="469"/>
      <c r="J34" s="522" t="s">
        <v>500</v>
      </c>
      <c r="K34" s="30">
        <f t="shared" si="0"/>
        <v>0</v>
      </c>
      <c r="L34" s="30">
        <f t="shared" si="1"/>
        <v>0</v>
      </c>
      <c r="M34" s="30">
        <f t="shared" si="2"/>
        <v>0</v>
      </c>
      <c r="N34" s="30">
        <f t="shared" si="3"/>
        <v>0</v>
      </c>
      <c r="O34" s="30">
        <f t="shared" si="4"/>
        <v>0</v>
      </c>
      <c r="P34" s="30">
        <f t="shared" si="5"/>
        <v>0</v>
      </c>
      <c r="Q34" s="30">
        <f t="shared" si="6"/>
        <v>0</v>
      </c>
      <c r="R34" s="31">
        <f t="shared" ref="R34" si="9">SUM(K34:Q34)</f>
        <v>0</v>
      </c>
      <c r="S34" s="27"/>
      <c r="T34" s="3"/>
    </row>
    <row r="35" spans="1:20" ht="12.5" customHeight="1" x14ac:dyDescent="0.25">
      <c r="A35" s="535" t="s">
        <v>219</v>
      </c>
      <c r="B35" s="535"/>
      <c r="C35" s="469"/>
      <c r="D35" s="469"/>
      <c r="E35" s="469"/>
      <c r="F35" s="469"/>
      <c r="G35" s="469"/>
      <c r="H35" s="469"/>
      <c r="I35" s="469"/>
      <c r="J35" s="133" t="s">
        <v>168</v>
      </c>
      <c r="K35" s="30">
        <f t="shared" si="0"/>
        <v>0</v>
      </c>
      <c r="L35" s="30">
        <f t="shared" si="1"/>
        <v>0</v>
      </c>
      <c r="M35" s="30">
        <f t="shared" si="2"/>
        <v>0</v>
      </c>
      <c r="N35" s="30">
        <f t="shared" si="3"/>
        <v>0</v>
      </c>
      <c r="O35" s="30">
        <f t="shared" si="4"/>
        <v>0</v>
      </c>
      <c r="P35" s="30">
        <f t="shared" si="5"/>
        <v>0</v>
      </c>
      <c r="Q35" s="30">
        <f t="shared" si="6"/>
        <v>0</v>
      </c>
      <c r="R35" s="31">
        <f t="shared" si="7"/>
        <v>0</v>
      </c>
      <c r="S35" s="27"/>
      <c r="T35" s="3"/>
    </row>
    <row r="36" spans="1:20" ht="12.5" customHeight="1" x14ac:dyDescent="0.25">
      <c r="A36" s="535" t="s">
        <v>412</v>
      </c>
      <c r="B36" s="535"/>
      <c r="C36" s="469"/>
      <c r="D36" s="469"/>
      <c r="E36" s="469"/>
      <c r="F36" s="469"/>
      <c r="G36" s="469"/>
      <c r="H36" s="469"/>
      <c r="I36" s="469"/>
      <c r="J36" s="133" t="s">
        <v>459</v>
      </c>
      <c r="K36" s="30">
        <f t="shared" si="0"/>
        <v>0</v>
      </c>
      <c r="L36" s="30">
        <f t="shared" si="1"/>
        <v>0</v>
      </c>
      <c r="M36" s="30">
        <f t="shared" si="2"/>
        <v>0</v>
      </c>
      <c r="N36" s="30">
        <f t="shared" si="3"/>
        <v>0</v>
      </c>
      <c r="O36" s="30">
        <f t="shared" si="4"/>
        <v>0</v>
      </c>
      <c r="P36" s="30">
        <f t="shared" si="5"/>
        <v>0</v>
      </c>
      <c r="Q36" s="30">
        <f t="shared" si="6"/>
        <v>0</v>
      </c>
      <c r="R36" s="31">
        <f t="shared" si="7"/>
        <v>0</v>
      </c>
      <c r="S36" s="27"/>
      <c r="T36" s="3"/>
    </row>
    <row r="37" spans="1:20" ht="12.5" customHeight="1" x14ac:dyDescent="0.25">
      <c r="A37" s="535" t="s">
        <v>167</v>
      </c>
      <c r="B37" s="535"/>
      <c r="C37" s="469"/>
      <c r="D37" s="469"/>
      <c r="E37" s="469"/>
      <c r="F37" s="469"/>
      <c r="G37" s="469"/>
      <c r="H37" s="469"/>
      <c r="I37" s="469"/>
      <c r="J37" s="133" t="s">
        <v>169</v>
      </c>
      <c r="K37" s="30">
        <f t="shared" si="0"/>
        <v>0</v>
      </c>
      <c r="L37" s="30">
        <f t="shared" si="1"/>
        <v>0</v>
      </c>
      <c r="M37" s="30">
        <f t="shared" si="2"/>
        <v>0</v>
      </c>
      <c r="N37" s="30">
        <f t="shared" si="3"/>
        <v>0</v>
      </c>
      <c r="O37" s="30">
        <f t="shared" si="4"/>
        <v>0</v>
      </c>
      <c r="P37" s="30">
        <f t="shared" si="5"/>
        <v>0</v>
      </c>
      <c r="Q37" s="30">
        <f t="shared" si="6"/>
        <v>0</v>
      </c>
      <c r="R37" s="31">
        <f t="shared" si="7"/>
        <v>0</v>
      </c>
      <c r="S37" s="27"/>
      <c r="T37" s="3"/>
    </row>
    <row r="38" spans="1:20" ht="12.5" customHeight="1" x14ac:dyDescent="0.25">
      <c r="A38" s="535" t="s">
        <v>148</v>
      </c>
      <c r="B38" s="535"/>
      <c r="C38" s="469"/>
      <c r="D38" s="469"/>
      <c r="E38" s="469"/>
      <c r="F38" s="469"/>
      <c r="G38" s="469"/>
      <c r="H38" s="469"/>
      <c r="I38" s="469"/>
      <c r="J38" s="133" t="s">
        <v>149</v>
      </c>
      <c r="K38" s="30">
        <f t="shared" si="0"/>
        <v>0</v>
      </c>
      <c r="L38" s="30">
        <f t="shared" si="1"/>
        <v>0</v>
      </c>
      <c r="M38" s="30">
        <f t="shared" si="2"/>
        <v>0</v>
      </c>
      <c r="N38" s="30">
        <f t="shared" si="3"/>
        <v>0</v>
      </c>
      <c r="O38" s="30">
        <f t="shared" si="4"/>
        <v>0</v>
      </c>
      <c r="P38" s="30">
        <f t="shared" si="5"/>
        <v>0</v>
      </c>
      <c r="Q38" s="30">
        <f t="shared" si="6"/>
        <v>0</v>
      </c>
      <c r="R38" s="31">
        <f t="shared" si="7"/>
        <v>0</v>
      </c>
      <c r="S38" s="27"/>
      <c r="T38" s="3"/>
    </row>
    <row r="39" spans="1:20" ht="12.5" customHeight="1" x14ac:dyDescent="0.25">
      <c r="A39" s="535" t="s">
        <v>413</v>
      </c>
      <c r="B39" s="535"/>
      <c r="C39" s="469"/>
      <c r="D39" s="469"/>
      <c r="E39" s="469"/>
      <c r="F39" s="469"/>
      <c r="G39" s="469"/>
      <c r="H39" s="469"/>
      <c r="I39" s="469"/>
      <c r="J39" s="133" t="s">
        <v>460</v>
      </c>
      <c r="K39" s="30">
        <f t="shared" si="0"/>
        <v>0</v>
      </c>
      <c r="L39" s="30">
        <f t="shared" si="1"/>
        <v>0</v>
      </c>
      <c r="M39" s="30">
        <f t="shared" si="2"/>
        <v>0</v>
      </c>
      <c r="N39" s="30">
        <f t="shared" si="3"/>
        <v>0</v>
      </c>
      <c r="O39" s="30">
        <f t="shared" si="4"/>
        <v>0</v>
      </c>
      <c r="P39" s="30">
        <f t="shared" si="5"/>
        <v>0</v>
      </c>
      <c r="Q39" s="30">
        <f t="shared" si="6"/>
        <v>0</v>
      </c>
      <c r="R39" s="31">
        <f t="shared" si="7"/>
        <v>0</v>
      </c>
      <c r="S39" s="27"/>
      <c r="T39" s="3"/>
    </row>
    <row r="40" spans="1:20" ht="12.5" customHeight="1" x14ac:dyDescent="0.25">
      <c r="A40" s="535" t="s">
        <v>414</v>
      </c>
      <c r="B40" s="535"/>
      <c r="C40" s="469"/>
      <c r="D40" s="469"/>
      <c r="E40" s="469"/>
      <c r="F40" s="469"/>
      <c r="G40" s="469"/>
      <c r="H40" s="469"/>
      <c r="I40" s="469"/>
      <c r="J40" s="133" t="s">
        <v>461</v>
      </c>
      <c r="K40" s="30">
        <f t="shared" si="0"/>
        <v>0</v>
      </c>
      <c r="L40" s="30">
        <f t="shared" si="1"/>
        <v>0</v>
      </c>
      <c r="M40" s="30">
        <f t="shared" si="2"/>
        <v>0</v>
      </c>
      <c r="N40" s="30">
        <f t="shared" si="3"/>
        <v>0</v>
      </c>
      <c r="O40" s="30">
        <f t="shared" si="4"/>
        <v>0</v>
      </c>
      <c r="P40" s="30">
        <f t="shared" si="5"/>
        <v>0</v>
      </c>
      <c r="Q40" s="30">
        <f t="shared" si="6"/>
        <v>0</v>
      </c>
      <c r="R40" s="31">
        <f t="shared" si="7"/>
        <v>0</v>
      </c>
      <c r="S40" s="27"/>
      <c r="T40" s="3"/>
    </row>
    <row r="41" spans="1:20" ht="12.5" customHeight="1" x14ac:dyDescent="0.25">
      <c r="A41" s="535" t="s">
        <v>170</v>
      </c>
      <c r="B41" s="535"/>
      <c r="C41" s="469"/>
      <c r="D41" s="469"/>
      <c r="E41" s="469"/>
      <c r="F41" s="469"/>
      <c r="G41" s="469"/>
      <c r="H41" s="469"/>
      <c r="I41" s="469"/>
      <c r="J41" s="133" t="s">
        <v>171</v>
      </c>
      <c r="K41" s="30">
        <f t="shared" si="0"/>
        <v>0</v>
      </c>
      <c r="L41" s="30">
        <f t="shared" si="1"/>
        <v>0</v>
      </c>
      <c r="M41" s="30">
        <f t="shared" si="2"/>
        <v>0</v>
      </c>
      <c r="N41" s="30">
        <f t="shared" si="3"/>
        <v>0</v>
      </c>
      <c r="O41" s="30">
        <f t="shared" si="4"/>
        <v>0</v>
      </c>
      <c r="P41" s="30">
        <f t="shared" si="5"/>
        <v>0</v>
      </c>
      <c r="Q41" s="30">
        <f t="shared" si="6"/>
        <v>0</v>
      </c>
      <c r="R41" s="31">
        <f t="shared" si="7"/>
        <v>0</v>
      </c>
      <c r="S41" s="27"/>
      <c r="T41" s="3"/>
    </row>
    <row r="42" spans="1:20" ht="12.5" customHeight="1" x14ac:dyDescent="0.25">
      <c r="A42" s="535" t="s">
        <v>150</v>
      </c>
      <c r="B42" s="535"/>
      <c r="C42" s="469"/>
      <c r="D42" s="469"/>
      <c r="E42" s="469"/>
      <c r="F42" s="469"/>
      <c r="G42" s="469"/>
      <c r="H42" s="469"/>
      <c r="I42" s="469"/>
      <c r="J42" s="133" t="s">
        <v>151</v>
      </c>
      <c r="K42" s="30">
        <f t="shared" ref="K42:K69" si="10">SUM($D$87*C42)</f>
        <v>0</v>
      </c>
      <c r="L42" s="30">
        <f t="shared" ref="L42:L69" si="11">SUM($D$88*D42)</f>
        <v>0</v>
      </c>
      <c r="M42" s="30">
        <f t="shared" ref="M42:M69" si="12">SUM($D$89*E42)</f>
        <v>0</v>
      </c>
      <c r="N42" s="30">
        <f t="shared" ref="N42:N69" si="13">SUM($D$90*F42)</f>
        <v>0</v>
      </c>
      <c r="O42" s="30">
        <f t="shared" ref="O42:O69" si="14">SUM($D$91*G42)</f>
        <v>0</v>
      </c>
      <c r="P42" s="30">
        <f t="shared" ref="P42:P69" si="15">SUM($D$92*H42)</f>
        <v>0</v>
      </c>
      <c r="Q42" s="30">
        <f t="shared" ref="Q42:Q69" si="16">SUM($D$93*I42)</f>
        <v>0</v>
      </c>
      <c r="R42" s="31">
        <f t="shared" si="7"/>
        <v>0</v>
      </c>
      <c r="S42" s="27"/>
      <c r="T42" s="3"/>
    </row>
    <row r="43" spans="1:20" ht="12.5" customHeight="1" x14ac:dyDescent="0.25">
      <c r="A43" s="535" t="s">
        <v>415</v>
      </c>
      <c r="B43" s="535"/>
      <c r="C43" s="469"/>
      <c r="D43" s="469"/>
      <c r="E43" s="469"/>
      <c r="F43" s="469"/>
      <c r="G43" s="469"/>
      <c r="H43" s="469"/>
      <c r="I43" s="469"/>
      <c r="J43" s="133" t="s">
        <v>152</v>
      </c>
      <c r="K43" s="30">
        <f t="shared" si="10"/>
        <v>0</v>
      </c>
      <c r="L43" s="30">
        <f t="shared" si="11"/>
        <v>0</v>
      </c>
      <c r="M43" s="30">
        <f t="shared" si="12"/>
        <v>0</v>
      </c>
      <c r="N43" s="30">
        <f t="shared" si="13"/>
        <v>0</v>
      </c>
      <c r="O43" s="30">
        <f t="shared" si="14"/>
        <v>0</v>
      </c>
      <c r="P43" s="30">
        <f t="shared" si="15"/>
        <v>0</v>
      </c>
      <c r="Q43" s="30">
        <f t="shared" si="16"/>
        <v>0</v>
      </c>
      <c r="R43" s="31">
        <f t="shared" si="7"/>
        <v>0</v>
      </c>
      <c r="S43" s="27"/>
      <c r="T43" s="3"/>
    </row>
    <row r="44" spans="1:20" x14ac:dyDescent="0.25">
      <c r="A44" s="535" t="s">
        <v>153</v>
      </c>
      <c r="B44" s="535"/>
      <c r="C44" s="469"/>
      <c r="D44" s="469"/>
      <c r="E44" s="469"/>
      <c r="F44" s="469"/>
      <c r="G44" s="469"/>
      <c r="H44" s="469"/>
      <c r="I44" s="469"/>
      <c r="J44" s="133" t="s">
        <v>154</v>
      </c>
      <c r="K44" s="30">
        <f t="shared" si="10"/>
        <v>0</v>
      </c>
      <c r="L44" s="30">
        <f t="shared" si="11"/>
        <v>0</v>
      </c>
      <c r="M44" s="30">
        <f t="shared" si="12"/>
        <v>0</v>
      </c>
      <c r="N44" s="30">
        <f t="shared" si="13"/>
        <v>0</v>
      </c>
      <c r="O44" s="30">
        <f t="shared" si="14"/>
        <v>0</v>
      </c>
      <c r="P44" s="30">
        <f t="shared" si="15"/>
        <v>0</v>
      </c>
      <c r="Q44" s="30">
        <f t="shared" si="16"/>
        <v>0</v>
      </c>
      <c r="R44" s="31">
        <f t="shared" si="7"/>
        <v>0</v>
      </c>
      <c r="S44" s="27"/>
      <c r="T44" s="3"/>
    </row>
    <row r="45" spans="1:20" x14ac:dyDescent="0.25">
      <c r="A45" s="535" t="s">
        <v>147</v>
      </c>
      <c r="B45" s="535"/>
      <c r="C45" s="469"/>
      <c r="D45" s="469"/>
      <c r="E45" s="469"/>
      <c r="F45" s="469"/>
      <c r="G45" s="469"/>
      <c r="H45" s="469"/>
      <c r="I45" s="469"/>
      <c r="J45" s="133" t="s">
        <v>155</v>
      </c>
      <c r="K45" s="30">
        <f t="shared" si="10"/>
        <v>0</v>
      </c>
      <c r="L45" s="30">
        <f t="shared" si="11"/>
        <v>0</v>
      </c>
      <c r="M45" s="30">
        <f t="shared" si="12"/>
        <v>0</v>
      </c>
      <c r="N45" s="30">
        <f t="shared" si="13"/>
        <v>0</v>
      </c>
      <c r="O45" s="30">
        <f t="shared" si="14"/>
        <v>0</v>
      </c>
      <c r="P45" s="30">
        <f t="shared" si="15"/>
        <v>0</v>
      </c>
      <c r="Q45" s="30">
        <f t="shared" si="16"/>
        <v>0</v>
      </c>
      <c r="R45" s="31">
        <f t="shared" si="7"/>
        <v>0</v>
      </c>
      <c r="S45" s="27"/>
      <c r="T45" s="3"/>
    </row>
    <row r="46" spans="1:20" ht="14" x14ac:dyDescent="0.3">
      <c r="A46" s="534" t="s">
        <v>501</v>
      </c>
      <c r="B46" s="515"/>
      <c r="C46" s="469"/>
      <c r="D46" s="469"/>
      <c r="E46" s="469"/>
      <c r="F46" s="469"/>
      <c r="G46" s="469"/>
      <c r="H46" s="469"/>
      <c r="I46" s="469"/>
      <c r="J46" s="516" t="s">
        <v>503</v>
      </c>
      <c r="K46" s="30">
        <f t="shared" si="10"/>
        <v>0</v>
      </c>
      <c r="L46" s="30">
        <f t="shared" si="11"/>
        <v>0</v>
      </c>
      <c r="M46" s="30">
        <f t="shared" si="12"/>
        <v>0</v>
      </c>
      <c r="N46" s="30">
        <f t="shared" si="13"/>
        <v>0</v>
      </c>
      <c r="O46" s="30">
        <f t="shared" si="14"/>
        <v>0</v>
      </c>
      <c r="P46" s="30">
        <f t="shared" si="15"/>
        <v>0</v>
      </c>
      <c r="Q46" s="30">
        <f t="shared" si="16"/>
        <v>0</v>
      </c>
      <c r="R46" s="31">
        <f t="shared" ref="R46" si="17">SUM(K46:Q46)</f>
        <v>0</v>
      </c>
      <c r="S46" s="27"/>
      <c r="T46" s="3"/>
    </row>
    <row r="47" spans="1:20" x14ac:dyDescent="0.25">
      <c r="A47" s="536" t="s">
        <v>156</v>
      </c>
      <c r="B47" s="536"/>
      <c r="C47" s="469"/>
      <c r="D47" s="469"/>
      <c r="E47" s="469"/>
      <c r="F47" s="469"/>
      <c r="G47" s="469"/>
      <c r="H47" s="469"/>
      <c r="I47" s="469"/>
      <c r="J47" s="133" t="s">
        <v>157</v>
      </c>
      <c r="K47" s="30">
        <f t="shared" si="10"/>
        <v>0</v>
      </c>
      <c r="L47" s="30">
        <f t="shared" si="11"/>
        <v>0</v>
      </c>
      <c r="M47" s="30">
        <f t="shared" si="12"/>
        <v>0</v>
      </c>
      <c r="N47" s="30">
        <f t="shared" si="13"/>
        <v>0</v>
      </c>
      <c r="O47" s="30">
        <f t="shared" si="14"/>
        <v>0</v>
      </c>
      <c r="P47" s="30">
        <f t="shared" si="15"/>
        <v>0</v>
      </c>
      <c r="Q47" s="30">
        <f t="shared" si="16"/>
        <v>0</v>
      </c>
      <c r="R47" s="31">
        <f t="shared" si="7"/>
        <v>0</v>
      </c>
      <c r="S47" s="27"/>
      <c r="T47" s="3"/>
    </row>
    <row r="48" spans="1:20" ht="14" x14ac:dyDescent="0.3">
      <c r="A48" s="472" t="s">
        <v>484</v>
      </c>
      <c r="B48" s="471"/>
      <c r="C48" s="469"/>
      <c r="D48" s="469"/>
      <c r="E48" s="469"/>
      <c r="F48" s="469"/>
      <c r="G48" s="469"/>
      <c r="H48" s="469"/>
      <c r="I48" s="469"/>
      <c r="J48" s="511" t="s">
        <v>485</v>
      </c>
      <c r="K48" s="30">
        <f t="shared" si="10"/>
        <v>0</v>
      </c>
      <c r="L48" s="30">
        <f t="shared" si="11"/>
        <v>0</v>
      </c>
      <c r="M48" s="30">
        <f t="shared" si="12"/>
        <v>0</v>
      </c>
      <c r="N48" s="30">
        <f t="shared" si="13"/>
        <v>0</v>
      </c>
      <c r="O48" s="30">
        <f t="shared" si="14"/>
        <v>0</v>
      </c>
      <c r="P48" s="30">
        <f t="shared" si="15"/>
        <v>0</v>
      </c>
      <c r="Q48" s="30">
        <f t="shared" si="16"/>
        <v>0</v>
      </c>
      <c r="R48" s="31">
        <f t="shared" ref="R48" si="18">SUM(K48:Q48)</f>
        <v>0</v>
      </c>
      <c r="S48" s="27"/>
      <c r="T48" s="3"/>
    </row>
    <row r="49" spans="1:20" x14ac:dyDescent="0.25">
      <c r="A49" s="536" t="s">
        <v>158</v>
      </c>
      <c r="B49" s="536"/>
      <c r="C49" s="469"/>
      <c r="D49" s="469"/>
      <c r="E49" s="469"/>
      <c r="F49" s="469"/>
      <c r="G49" s="469"/>
      <c r="H49" s="469"/>
      <c r="I49" s="469"/>
      <c r="J49" s="133" t="s">
        <v>159</v>
      </c>
      <c r="K49" s="30">
        <f t="shared" si="10"/>
        <v>0</v>
      </c>
      <c r="L49" s="30">
        <f t="shared" si="11"/>
        <v>0</v>
      </c>
      <c r="M49" s="30">
        <f t="shared" si="12"/>
        <v>0</v>
      </c>
      <c r="N49" s="30">
        <f t="shared" si="13"/>
        <v>0</v>
      </c>
      <c r="O49" s="30">
        <f t="shared" si="14"/>
        <v>0</v>
      </c>
      <c r="P49" s="30">
        <f t="shared" si="15"/>
        <v>0</v>
      </c>
      <c r="Q49" s="30">
        <f t="shared" si="16"/>
        <v>0</v>
      </c>
      <c r="R49" s="31">
        <f t="shared" si="7"/>
        <v>0</v>
      </c>
      <c r="S49" s="27"/>
      <c r="T49" s="3"/>
    </row>
    <row r="50" spans="1:20" x14ac:dyDescent="0.25">
      <c r="A50" s="536" t="s">
        <v>416</v>
      </c>
      <c r="B50" s="536"/>
      <c r="C50" s="469"/>
      <c r="D50" s="469"/>
      <c r="E50" s="469"/>
      <c r="F50" s="469"/>
      <c r="G50" s="469"/>
      <c r="H50" s="469"/>
      <c r="I50" s="469"/>
      <c r="J50" s="133" t="s">
        <v>185</v>
      </c>
      <c r="K50" s="30">
        <f t="shared" si="10"/>
        <v>0</v>
      </c>
      <c r="L50" s="30">
        <f t="shared" si="11"/>
        <v>0</v>
      </c>
      <c r="M50" s="30">
        <f t="shared" si="12"/>
        <v>0</v>
      </c>
      <c r="N50" s="30">
        <f t="shared" si="13"/>
        <v>0</v>
      </c>
      <c r="O50" s="30">
        <f t="shared" si="14"/>
        <v>0</v>
      </c>
      <c r="P50" s="30">
        <f t="shared" si="15"/>
        <v>0</v>
      </c>
      <c r="Q50" s="30">
        <f t="shared" si="16"/>
        <v>0</v>
      </c>
      <c r="R50" s="31">
        <f t="shared" si="7"/>
        <v>0</v>
      </c>
      <c r="S50" s="27"/>
      <c r="T50" s="3"/>
    </row>
    <row r="51" spans="1:20" x14ac:dyDescent="0.25">
      <c r="A51" s="536" t="s">
        <v>178</v>
      </c>
      <c r="B51" s="536"/>
      <c r="C51" s="469"/>
      <c r="D51" s="469"/>
      <c r="E51" s="469"/>
      <c r="F51" s="469"/>
      <c r="G51" s="469"/>
      <c r="H51" s="469"/>
      <c r="I51" s="469"/>
      <c r="J51" s="133" t="s">
        <v>180</v>
      </c>
      <c r="K51" s="30">
        <f t="shared" si="10"/>
        <v>0</v>
      </c>
      <c r="L51" s="30">
        <f t="shared" si="11"/>
        <v>0</v>
      </c>
      <c r="M51" s="30">
        <f t="shared" si="12"/>
        <v>0</v>
      </c>
      <c r="N51" s="30">
        <f t="shared" si="13"/>
        <v>0</v>
      </c>
      <c r="O51" s="30">
        <f t="shared" si="14"/>
        <v>0</v>
      </c>
      <c r="P51" s="30">
        <f t="shared" si="15"/>
        <v>0</v>
      </c>
      <c r="Q51" s="30">
        <f t="shared" si="16"/>
        <v>0</v>
      </c>
      <c r="R51" s="31">
        <f t="shared" si="7"/>
        <v>0</v>
      </c>
      <c r="S51" s="27"/>
      <c r="T51" s="3"/>
    </row>
    <row r="52" spans="1:20" x14ac:dyDescent="0.25">
      <c r="A52" s="536" t="s">
        <v>179</v>
      </c>
      <c r="B52" s="536"/>
      <c r="C52" s="469"/>
      <c r="D52" s="469"/>
      <c r="E52" s="469"/>
      <c r="F52" s="469"/>
      <c r="G52" s="469"/>
      <c r="H52" s="469"/>
      <c r="I52" s="469"/>
      <c r="J52" s="133" t="s">
        <v>181</v>
      </c>
      <c r="K52" s="30">
        <f t="shared" si="10"/>
        <v>0</v>
      </c>
      <c r="L52" s="30">
        <f t="shared" si="11"/>
        <v>0</v>
      </c>
      <c r="M52" s="30">
        <f t="shared" si="12"/>
        <v>0</v>
      </c>
      <c r="N52" s="30">
        <f t="shared" si="13"/>
        <v>0</v>
      </c>
      <c r="O52" s="30">
        <f t="shared" si="14"/>
        <v>0</v>
      </c>
      <c r="P52" s="30">
        <f t="shared" si="15"/>
        <v>0</v>
      </c>
      <c r="Q52" s="30">
        <f t="shared" si="16"/>
        <v>0</v>
      </c>
      <c r="R52" s="31">
        <f t="shared" si="7"/>
        <v>0</v>
      </c>
      <c r="S52" s="27"/>
      <c r="T52" s="3"/>
    </row>
    <row r="53" spans="1:20" ht="14" x14ac:dyDescent="0.3">
      <c r="A53" s="472" t="s">
        <v>487</v>
      </c>
      <c r="B53" s="473"/>
      <c r="C53" s="53"/>
      <c r="D53" s="53"/>
      <c r="E53" s="53"/>
      <c r="F53" s="53"/>
      <c r="G53" s="53"/>
      <c r="H53" s="53"/>
      <c r="I53" s="53"/>
      <c r="J53" s="511" t="s">
        <v>486</v>
      </c>
      <c r="K53" s="30">
        <f t="shared" si="10"/>
        <v>0</v>
      </c>
      <c r="L53" s="30">
        <f t="shared" si="11"/>
        <v>0</v>
      </c>
      <c r="M53" s="30">
        <f t="shared" si="12"/>
        <v>0</v>
      </c>
      <c r="N53" s="30">
        <f t="shared" si="13"/>
        <v>0</v>
      </c>
      <c r="O53" s="30">
        <f t="shared" si="14"/>
        <v>0</v>
      </c>
      <c r="P53" s="30">
        <f t="shared" si="15"/>
        <v>0</v>
      </c>
      <c r="Q53" s="30">
        <f t="shared" si="16"/>
        <v>0</v>
      </c>
      <c r="R53" s="31">
        <f t="shared" si="7"/>
        <v>0</v>
      </c>
      <c r="S53" s="27"/>
      <c r="T53" s="3"/>
    </row>
    <row r="54" spans="1:20" hidden="1" x14ac:dyDescent="0.25">
      <c r="A54" s="12" t="s">
        <v>111</v>
      </c>
      <c r="B54" s="14"/>
      <c r="C54" s="53"/>
      <c r="D54" s="53"/>
      <c r="E54" s="53"/>
      <c r="F54" s="53"/>
      <c r="G54" s="53"/>
      <c r="H54" s="53"/>
      <c r="I54" s="53"/>
      <c r="J54" s="47" t="s">
        <v>110</v>
      </c>
      <c r="K54" s="30">
        <f t="shared" si="10"/>
        <v>0</v>
      </c>
      <c r="L54" s="30">
        <f t="shared" si="11"/>
        <v>0</v>
      </c>
      <c r="M54" s="30">
        <f t="shared" si="12"/>
        <v>0</v>
      </c>
      <c r="N54" s="30">
        <f t="shared" si="13"/>
        <v>0</v>
      </c>
      <c r="O54" s="30">
        <f t="shared" si="14"/>
        <v>0</v>
      </c>
      <c r="P54" s="30">
        <f t="shared" si="15"/>
        <v>0</v>
      </c>
      <c r="Q54" s="30">
        <f t="shared" si="16"/>
        <v>0</v>
      </c>
      <c r="R54" s="31">
        <f t="shared" si="7"/>
        <v>0</v>
      </c>
      <c r="S54" s="27"/>
      <c r="T54" s="3"/>
    </row>
    <row r="55" spans="1:20" hidden="1" x14ac:dyDescent="0.25">
      <c r="A55" s="43" t="s">
        <v>92</v>
      </c>
      <c r="B55" s="13"/>
      <c r="C55" s="53"/>
      <c r="D55" s="53"/>
      <c r="E55" s="53"/>
      <c r="F55" s="53"/>
      <c r="G55" s="53"/>
      <c r="H55" s="53"/>
      <c r="I55" s="53"/>
      <c r="J55" s="47" t="s">
        <v>93</v>
      </c>
      <c r="K55" s="30">
        <f t="shared" si="10"/>
        <v>0</v>
      </c>
      <c r="L55" s="30">
        <f t="shared" si="11"/>
        <v>0</v>
      </c>
      <c r="M55" s="30">
        <f t="shared" si="12"/>
        <v>0</v>
      </c>
      <c r="N55" s="30">
        <f t="shared" si="13"/>
        <v>0</v>
      </c>
      <c r="O55" s="30">
        <f t="shared" si="14"/>
        <v>0</v>
      </c>
      <c r="P55" s="30">
        <f t="shared" si="15"/>
        <v>0</v>
      </c>
      <c r="Q55" s="30">
        <f t="shared" si="16"/>
        <v>0</v>
      </c>
      <c r="R55" s="31">
        <f t="shared" si="7"/>
        <v>0</v>
      </c>
      <c r="S55" s="27"/>
      <c r="T55" s="3"/>
    </row>
    <row r="56" spans="1:20" hidden="1" x14ac:dyDescent="0.25">
      <c r="A56" s="12" t="s">
        <v>94</v>
      </c>
      <c r="B56" s="14"/>
      <c r="C56" s="53"/>
      <c r="D56" s="53"/>
      <c r="E56" s="53"/>
      <c r="F56" s="53"/>
      <c r="G56" s="53"/>
      <c r="H56" s="53"/>
      <c r="I56" s="53"/>
      <c r="J56" s="47" t="s">
        <v>95</v>
      </c>
      <c r="K56" s="30">
        <f t="shared" si="10"/>
        <v>0</v>
      </c>
      <c r="L56" s="30">
        <f t="shared" si="11"/>
        <v>0</v>
      </c>
      <c r="M56" s="30">
        <f t="shared" si="12"/>
        <v>0</v>
      </c>
      <c r="N56" s="30">
        <f t="shared" si="13"/>
        <v>0</v>
      </c>
      <c r="O56" s="30">
        <f t="shared" si="14"/>
        <v>0</v>
      </c>
      <c r="P56" s="30">
        <f t="shared" si="15"/>
        <v>0</v>
      </c>
      <c r="Q56" s="30">
        <f t="shared" si="16"/>
        <v>0</v>
      </c>
      <c r="R56" s="31">
        <f t="shared" si="7"/>
        <v>0</v>
      </c>
      <c r="S56" s="27"/>
      <c r="T56" s="3"/>
    </row>
    <row r="57" spans="1:20" hidden="1" x14ac:dyDescent="0.25">
      <c r="A57" s="105" t="s">
        <v>259</v>
      </c>
      <c r="B57" s="106"/>
      <c r="C57" s="53"/>
      <c r="D57" s="53"/>
      <c r="E57" s="53"/>
      <c r="F57" s="53"/>
      <c r="G57" s="53"/>
      <c r="H57" s="53"/>
      <c r="I57" s="53"/>
      <c r="J57" s="47" t="s">
        <v>262</v>
      </c>
      <c r="K57" s="30">
        <f t="shared" si="10"/>
        <v>0</v>
      </c>
      <c r="L57" s="30">
        <f t="shared" si="11"/>
        <v>0</v>
      </c>
      <c r="M57" s="30">
        <f t="shared" si="12"/>
        <v>0</v>
      </c>
      <c r="N57" s="30">
        <f t="shared" si="13"/>
        <v>0</v>
      </c>
      <c r="O57" s="30">
        <f t="shared" si="14"/>
        <v>0</v>
      </c>
      <c r="P57" s="30">
        <f t="shared" si="15"/>
        <v>0</v>
      </c>
      <c r="Q57" s="30">
        <f t="shared" si="16"/>
        <v>0</v>
      </c>
      <c r="R57" s="31">
        <f t="shared" si="7"/>
        <v>0</v>
      </c>
      <c r="S57" s="27"/>
      <c r="T57" s="3"/>
    </row>
    <row r="58" spans="1:20" hidden="1" x14ac:dyDescent="0.25">
      <c r="A58" s="105" t="s">
        <v>261</v>
      </c>
      <c r="B58" s="106"/>
      <c r="C58" s="53"/>
      <c r="D58" s="53"/>
      <c r="E58" s="53"/>
      <c r="F58" s="53"/>
      <c r="G58" s="53"/>
      <c r="H58" s="53"/>
      <c r="I58" s="53"/>
      <c r="J58" s="47" t="s">
        <v>263</v>
      </c>
      <c r="K58" s="30">
        <f t="shared" si="10"/>
        <v>0</v>
      </c>
      <c r="L58" s="30">
        <f t="shared" si="11"/>
        <v>0</v>
      </c>
      <c r="M58" s="30">
        <f t="shared" si="12"/>
        <v>0</v>
      </c>
      <c r="N58" s="30">
        <f t="shared" si="13"/>
        <v>0</v>
      </c>
      <c r="O58" s="30">
        <f t="shared" si="14"/>
        <v>0</v>
      </c>
      <c r="P58" s="30">
        <f t="shared" si="15"/>
        <v>0</v>
      </c>
      <c r="Q58" s="30">
        <f t="shared" si="16"/>
        <v>0</v>
      </c>
      <c r="R58" s="31">
        <f t="shared" si="7"/>
        <v>0</v>
      </c>
      <c r="S58" s="27"/>
      <c r="T58" s="3"/>
    </row>
    <row r="59" spans="1:20" hidden="1" x14ac:dyDescent="0.25">
      <c r="A59" s="12" t="s">
        <v>254</v>
      </c>
      <c r="B59" s="14"/>
      <c r="C59" s="53"/>
      <c r="D59" s="53"/>
      <c r="E59" s="53"/>
      <c r="F59" s="53"/>
      <c r="G59" s="53"/>
      <c r="H59" s="53"/>
      <c r="I59" s="53"/>
      <c r="J59" s="47" t="s">
        <v>126</v>
      </c>
      <c r="K59" s="30">
        <f t="shared" si="10"/>
        <v>0</v>
      </c>
      <c r="L59" s="30">
        <f t="shared" si="11"/>
        <v>0</v>
      </c>
      <c r="M59" s="30">
        <f t="shared" si="12"/>
        <v>0</v>
      </c>
      <c r="N59" s="30">
        <f t="shared" si="13"/>
        <v>0</v>
      </c>
      <c r="O59" s="30">
        <f t="shared" si="14"/>
        <v>0</v>
      </c>
      <c r="P59" s="30">
        <f t="shared" si="15"/>
        <v>0</v>
      </c>
      <c r="Q59" s="30">
        <f t="shared" si="16"/>
        <v>0</v>
      </c>
      <c r="R59" s="31">
        <f t="shared" si="7"/>
        <v>0</v>
      </c>
      <c r="S59" s="27"/>
      <c r="T59" s="3"/>
    </row>
    <row r="60" spans="1:20" hidden="1" x14ac:dyDescent="0.25">
      <c r="A60" s="12" t="s">
        <v>174</v>
      </c>
      <c r="B60" s="14"/>
      <c r="C60" s="53"/>
      <c r="D60" s="53"/>
      <c r="E60" s="53"/>
      <c r="F60" s="53"/>
      <c r="G60" s="53"/>
      <c r="H60" s="53"/>
      <c r="I60" s="53"/>
      <c r="J60" s="47" t="s">
        <v>176</v>
      </c>
      <c r="K60" s="30">
        <f t="shared" si="10"/>
        <v>0</v>
      </c>
      <c r="L60" s="30">
        <f t="shared" si="11"/>
        <v>0</v>
      </c>
      <c r="M60" s="30">
        <f t="shared" si="12"/>
        <v>0</v>
      </c>
      <c r="N60" s="30">
        <f t="shared" si="13"/>
        <v>0</v>
      </c>
      <c r="O60" s="30">
        <f t="shared" si="14"/>
        <v>0</v>
      </c>
      <c r="P60" s="30">
        <f t="shared" si="15"/>
        <v>0</v>
      </c>
      <c r="Q60" s="30">
        <f t="shared" si="16"/>
        <v>0</v>
      </c>
      <c r="R60" s="31">
        <f t="shared" si="7"/>
        <v>0</v>
      </c>
      <c r="S60" s="27"/>
      <c r="T60" s="3"/>
    </row>
    <row r="61" spans="1:20" hidden="1" x14ac:dyDescent="0.25">
      <c r="A61" s="12" t="s">
        <v>175</v>
      </c>
      <c r="B61" s="14"/>
      <c r="C61" s="53"/>
      <c r="D61" s="53"/>
      <c r="E61" s="53"/>
      <c r="F61" s="53"/>
      <c r="G61" s="53"/>
      <c r="H61" s="53"/>
      <c r="I61" s="53"/>
      <c r="J61" s="47" t="s">
        <v>177</v>
      </c>
      <c r="K61" s="30">
        <f t="shared" si="10"/>
        <v>0</v>
      </c>
      <c r="L61" s="30">
        <f t="shared" si="11"/>
        <v>0</v>
      </c>
      <c r="M61" s="30">
        <f t="shared" si="12"/>
        <v>0</v>
      </c>
      <c r="N61" s="30">
        <f t="shared" si="13"/>
        <v>0</v>
      </c>
      <c r="O61" s="30">
        <f t="shared" si="14"/>
        <v>0</v>
      </c>
      <c r="P61" s="30">
        <f t="shared" si="15"/>
        <v>0</v>
      </c>
      <c r="Q61" s="30">
        <f t="shared" si="16"/>
        <v>0</v>
      </c>
      <c r="R61" s="31">
        <f t="shared" si="7"/>
        <v>0</v>
      </c>
      <c r="S61" s="27"/>
      <c r="T61" s="3"/>
    </row>
    <row r="62" spans="1:20" hidden="1" x14ac:dyDescent="0.25">
      <c r="A62" s="12" t="s">
        <v>255</v>
      </c>
      <c r="B62" s="14"/>
      <c r="C62" s="53"/>
      <c r="D62" s="53"/>
      <c r="E62" s="53"/>
      <c r="F62" s="53"/>
      <c r="G62" s="53"/>
      <c r="H62" s="53"/>
      <c r="I62" s="53"/>
      <c r="J62" s="47" t="s">
        <v>113</v>
      </c>
      <c r="K62" s="30">
        <f t="shared" si="10"/>
        <v>0</v>
      </c>
      <c r="L62" s="30">
        <f t="shared" si="11"/>
        <v>0</v>
      </c>
      <c r="M62" s="30">
        <f t="shared" si="12"/>
        <v>0</v>
      </c>
      <c r="N62" s="30">
        <f t="shared" si="13"/>
        <v>0</v>
      </c>
      <c r="O62" s="30">
        <f t="shared" si="14"/>
        <v>0</v>
      </c>
      <c r="P62" s="30">
        <f t="shared" si="15"/>
        <v>0</v>
      </c>
      <c r="Q62" s="30">
        <f t="shared" si="16"/>
        <v>0</v>
      </c>
      <c r="R62" s="31">
        <f t="shared" si="7"/>
        <v>0</v>
      </c>
      <c r="S62" s="27"/>
      <c r="T62" s="3"/>
    </row>
    <row r="63" spans="1:20" hidden="1" x14ac:dyDescent="0.25">
      <c r="A63" s="12" t="s">
        <v>173</v>
      </c>
      <c r="B63" s="14"/>
      <c r="C63" s="53"/>
      <c r="D63" s="53"/>
      <c r="E63" s="53"/>
      <c r="F63" s="53"/>
      <c r="G63" s="53"/>
      <c r="H63" s="53"/>
      <c r="I63" s="53"/>
      <c r="J63" s="47" t="s">
        <v>172</v>
      </c>
      <c r="K63" s="30">
        <f t="shared" si="10"/>
        <v>0</v>
      </c>
      <c r="L63" s="30">
        <f t="shared" si="11"/>
        <v>0</v>
      </c>
      <c r="M63" s="30">
        <f t="shared" si="12"/>
        <v>0</v>
      </c>
      <c r="N63" s="30">
        <f t="shared" si="13"/>
        <v>0</v>
      </c>
      <c r="O63" s="30">
        <f t="shared" si="14"/>
        <v>0</v>
      </c>
      <c r="P63" s="30">
        <f t="shared" si="15"/>
        <v>0</v>
      </c>
      <c r="Q63" s="30">
        <f t="shared" si="16"/>
        <v>0</v>
      </c>
      <c r="R63" s="31">
        <f t="shared" si="7"/>
        <v>0</v>
      </c>
      <c r="S63" s="27"/>
      <c r="T63" s="3"/>
    </row>
    <row r="64" spans="1:20" hidden="1" x14ac:dyDescent="0.25">
      <c r="A64" s="12" t="s">
        <v>256</v>
      </c>
      <c r="B64" s="14"/>
      <c r="C64" s="53"/>
      <c r="D64" s="53"/>
      <c r="E64" s="53"/>
      <c r="F64" s="53"/>
      <c r="G64" s="53"/>
      <c r="H64" s="53"/>
      <c r="I64" s="53"/>
      <c r="J64" s="47" t="s">
        <v>140</v>
      </c>
      <c r="K64" s="30">
        <f t="shared" si="10"/>
        <v>0</v>
      </c>
      <c r="L64" s="30">
        <f t="shared" si="11"/>
        <v>0</v>
      </c>
      <c r="M64" s="30">
        <f t="shared" si="12"/>
        <v>0</v>
      </c>
      <c r="N64" s="30">
        <f t="shared" si="13"/>
        <v>0</v>
      </c>
      <c r="O64" s="30">
        <f t="shared" si="14"/>
        <v>0</v>
      </c>
      <c r="P64" s="30">
        <f t="shared" si="15"/>
        <v>0</v>
      </c>
      <c r="Q64" s="30">
        <f t="shared" si="16"/>
        <v>0</v>
      </c>
      <c r="R64" s="31">
        <f t="shared" si="7"/>
        <v>0</v>
      </c>
      <c r="S64" s="27"/>
      <c r="T64" s="3"/>
    </row>
    <row r="65" spans="1:20" hidden="1" x14ac:dyDescent="0.25">
      <c r="A65" s="12" t="s">
        <v>178</v>
      </c>
      <c r="B65" s="14"/>
      <c r="C65" s="53"/>
      <c r="D65" s="53"/>
      <c r="E65" s="53"/>
      <c r="F65" s="53"/>
      <c r="G65" s="53"/>
      <c r="H65" s="53"/>
      <c r="I65" s="53"/>
      <c r="J65" s="47" t="s">
        <v>180</v>
      </c>
      <c r="K65" s="30">
        <f t="shared" si="10"/>
        <v>0</v>
      </c>
      <c r="L65" s="30">
        <f t="shared" si="11"/>
        <v>0</v>
      </c>
      <c r="M65" s="30">
        <f t="shared" si="12"/>
        <v>0</v>
      </c>
      <c r="N65" s="30">
        <f t="shared" si="13"/>
        <v>0</v>
      </c>
      <c r="O65" s="30">
        <f t="shared" si="14"/>
        <v>0</v>
      </c>
      <c r="P65" s="30">
        <f t="shared" si="15"/>
        <v>0</v>
      </c>
      <c r="Q65" s="30">
        <f t="shared" si="16"/>
        <v>0</v>
      </c>
      <c r="R65" s="31">
        <f t="shared" si="7"/>
        <v>0</v>
      </c>
      <c r="S65" s="27"/>
      <c r="T65" s="3"/>
    </row>
    <row r="66" spans="1:20" hidden="1" x14ac:dyDescent="0.25">
      <c r="A66" s="12" t="s">
        <v>179</v>
      </c>
      <c r="B66" s="14"/>
      <c r="C66" s="53"/>
      <c r="D66" s="53"/>
      <c r="E66" s="53"/>
      <c r="F66" s="53"/>
      <c r="G66" s="53"/>
      <c r="H66" s="53"/>
      <c r="I66" s="53"/>
      <c r="J66" s="47" t="s">
        <v>181</v>
      </c>
      <c r="K66" s="30">
        <f t="shared" si="10"/>
        <v>0</v>
      </c>
      <c r="L66" s="30">
        <f t="shared" si="11"/>
        <v>0</v>
      </c>
      <c r="M66" s="30">
        <f t="shared" si="12"/>
        <v>0</v>
      </c>
      <c r="N66" s="30">
        <f t="shared" si="13"/>
        <v>0</v>
      </c>
      <c r="O66" s="30">
        <f t="shared" si="14"/>
        <v>0</v>
      </c>
      <c r="P66" s="30">
        <f t="shared" si="15"/>
        <v>0</v>
      </c>
      <c r="Q66" s="30">
        <f t="shared" si="16"/>
        <v>0</v>
      </c>
      <c r="R66" s="31">
        <f t="shared" si="7"/>
        <v>0</v>
      </c>
      <c r="S66" s="27"/>
      <c r="T66" s="3"/>
    </row>
    <row r="67" spans="1:20" hidden="1" x14ac:dyDescent="0.25">
      <c r="A67" s="12" t="s">
        <v>257</v>
      </c>
      <c r="B67" s="14"/>
      <c r="C67" s="53"/>
      <c r="D67" s="53"/>
      <c r="E67" s="53"/>
      <c r="F67" s="53"/>
      <c r="G67" s="53"/>
      <c r="H67" s="53"/>
      <c r="I67" s="53"/>
      <c r="J67" s="47" t="s">
        <v>114</v>
      </c>
      <c r="K67" s="30">
        <f t="shared" si="10"/>
        <v>0</v>
      </c>
      <c r="L67" s="30">
        <f t="shared" si="11"/>
        <v>0</v>
      </c>
      <c r="M67" s="30">
        <f t="shared" si="12"/>
        <v>0</v>
      </c>
      <c r="N67" s="30">
        <f t="shared" si="13"/>
        <v>0</v>
      </c>
      <c r="O67" s="30">
        <f t="shared" si="14"/>
        <v>0</v>
      </c>
      <c r="P67" s="30">
        <f t="shared" si="15"/>
        <v>0</v>
      </c>
      <c r="Q67" s="30">
        <f t="shared" si="16"/>
        <v>0</v>
      </c>
      <c r="R67" s="31">
        <f t="shared" si="7"/>
        <v>0</v>
      </c>
      <c r="S67" s="27"/>
      <c r="T67" s="3"/>
    </row>
    <row r="68" spans="1:20" hidden="1" x14ac:dyDescent="0.25">
      <c r="A68" s="12" t="s">
        <v>183</v>
      </c>
      <c r="B68" s="14"/>
      <c r="C68" s="53"/>
      <c r="D68" s="53"/>
      <c r="E68" s="53"/>
      <c r="F68" s="53"/>
      <c r="G68" s="53"/>
      <c r="H68" s="53"/>
      <c r="I68" s="53"/>
      <c r="J68" s="47" t="s">
        <v>185</v>
      </c>
      <c r="K68" s="30">
        <f t="shared" si="10"/>
        <v>0</v>
      </c>
      <c r="L68" s="30">
        <f t="shared" si="11"/>
        <v>0</v>
      </c>
      <c r="M68" s="30">
        <f t="shared" si="12"/>
        <v>0</v>
      </c>
      <c r="N68" s="30">
        <f t="shared" si="13"/>
        <v>0</v>
      </c>
      <c r="O68" s="30">
        <f t="shared" si="14"/>
        <v>0</v>
      </c>
      <c r="P68" s="30">
        <f t="shared" si="15"/>
        <v>0</v>
      </c>
      <c r="Q68" s="30">
        <f t="shared" si="16"/>
        <v>0</v>
      </c>
      <c r="R68" s="31">
        <f t="shared" si="7"/>
        <v>0</v>
      </c>
      <c r="S68" s="27"/>
      <c r="T68" s="3"/>
    </row>
    <row r="69" spans="1:20" hidden="1" x14ac:dyDescent="0.25">
      <c r="A69" s="12" t="s">
        <v>182</v>
      </c>
      <c r="B69" s="14"/>
      <c r="C69" s="53"/>
      <c r="D69" s="53"/>
      <c r="E69" s="53"/>
      <c r="F69" s="53"/>
      <c r="G69" s="53"/>
      <c r="H69" s="53"/>
      <c r="I69" s="53"/>
      <c r="J69" s="47" t="s">
        <v>184</v>
      </c>
      <c r="K69" s="30">
        <f t="shared" si="10"/>
        <v>0</v>
      </c>
      <c r="L69" s="30">
        <f t="shared" si="11"/>
        <v>0</v>
      </c>
      <c r="M69" s="30">
        <f t="shared" si="12"/>
        <v>0</v>
      </c>
      <c r="N69" s="30">
        <f t="shared" si="13"/>
        <v>0</v>
      </c>
      <c r="O69" s="30">
        <f t="shared" si="14"/>
        <v>0</v>
      </c>
      <c r="P69" s="30">
        <f t="shared" si="15"/>
        <v>0</v>
      </c>
      <c r="Q69" s="30">
        <f t="shared" si="16"/>
        <v>0</v>
      </c>
      <c r="R69" s="31">
        <f t="shared" si="7"/>
        <v>0</v>
      </c>
      <c r="S69" s="27"/>
      <c r="T69" s="3"/>
    </row>
    <row r="70" spans="1:20" ht="15.5" x14ac:dyDescent="0.35">
      <c r="A70" s="32" t="s">
        <v>55</v>
      </c>
      <c r="B70" s="7"/>
      <c r="C70" s="8">
        <f t="shared" ref="C70:I70" si="19">SUM(C10:C53)</f>
        <v>0</v>
      </c>
      <c r="D70" s="8">
        <f t="shared" si="19"/>
        <v>0</v>
      </c>
      <c r="E70" s="8">
        <f t="shared" si="19"/>
        <v>0</v>
      </c>
      <c r="F70" s="8">
        <f t="shared" si="19"/>
        <v>0</v>
      </c>
      <c r="G70" s="8">
        <f t="shared" si="19"/>
        <v>0</v>
      </c>
      <c r="H70" s="8">
        <f t="shared" si="19"/>
        <v>0</v>
      </c>
      <c r="I70" s="8">
        <f t="shared" si="19"/>
        <v>0</v>
      </c>
      <c r="J70" s="28"/>
      <c r="K70" s="11">
        <f t="shared" ref="K70:Q70" si="20">SUM(K10:K69)</f>
        <v>0</v>
      </c>
      <c r="L70" s="11">
        <f t="shared" si="20"/>
        <v>0</v>
      </c>
      <c r="M70" s="11">
        <f t="shared" si="20"/>
        <v>0</v>
      </c>
      <c r="N70" s="11">
        <f t="shared" si="20"/>
        <v>0</v>
      </c>
      <c r="O70" s="11">
        <f t="shared" si="20"/>
        <v>0</v>
      </c>
      <c r="P70" s="11">
        <f t="shared" si="20"/>
        <v>0</v>
      </c>
      <c r="Q70" s="11">
        <f t="shared" si="20"/>
        <v>0</v>
      </c>
      <c r="R70" s="11">
        <f>SUM(K70:Q70)</f>
        <v>0</v>
      </c>
      <c r="S70" s="27"/>
      <c r="T70" s="3"/>
    </row>
    <row r="71" spans="1:20" ht="18" x14ac:dyDescent="0.4">
      <c r="A71" s="32"/>
      <c r="B71" s="7"/>
      <c r="C71" s="9" t="s">
        <v>27</v>
      </c>
      <c r="D71" s="9" t="s">
        <v>27</v>
      </c>
      <c r="E71" s="9" t="s">
        <v>27</v>
      </c>
      <c r="F71" s="9" t="s">
        <v>27</v>
      </c>
      <c r="G71" s="9" t="s">
        <v>27</v>
      </c>
      <c r="H71" s="9" t="s">
        <v>27</v>
      </c>
      <c r="I71" s="9" t="s">
        <v>27</v>
      </c>
      <c r="J71" s="28"/>
      <c r="K71" s="26"/>
      <c r="L71" s="45"/>
      <c r="M71" s="45"/>
      <c r="N71" s="45"/>
      <c r="O71" s="45"/>
      <c r="P71" s="45"/>
      <c r="Q71" s="45"/>
      <c r="R71" s="45"/>
      <c r="S71" s="51"/>
      <c r="T71" s="3"/>
    </row>
    <row r="72" spans="1:20" ht="15.5" x14ac:dyDescent="0.35">
      <c r="A72" s="33" t="s">
        <v>53</v>
      </c>
      <c r="B72" s="10"/>
      <c r="C72" s="48"/>
      <c r="D72" s="48"/>
      <c r="E72" s="48"/>
      <c r="F72" s="48"/>
      <c r="G72" s="48"/>
      <c r="H72" s="48"/>
      <c r="I72" s="48"/>
      <c r="J72" s="28"/>
      <c r="K72" s="26"/>
      <c r="L72" s="45"/>
      <c r="M72" s="45"/>
      <c r="N72" s="45"/>
      <c r="O72" s="45"/>
      <c r="P72" s="45"/>
      <c r="Q72" s="45"/>
      <c r="R72" s="45"/>
      <c r="S72" s="51"/>
      <c r="T72" s="3"/>
    </row>
    <row r="73" spans="1:20" ht="15.5" x14ac:dyDescent="0.35">
      <c r="A73" s="33"/>
      <c r="B73" s="10"/>
      <c r="C73" s="104"/>
      <c r="D73" s="104"/>
      <c r="E73" s="104"/>
      <c r="F73" s="104"/>
      <c r="G73" s="104"/>
      <c r="H73" s="104"/>
      <c r="I73" s="104"/>
      <c r="J73" s="28"/>
      <c r="K73" s="26"/>
      <c r="L73" s="45"/>
      <c r="M73" s="45"/>
      <c r="N73" s="45"/>
      <c r="O73" s="45"/>
      <c r="P73" s="45"/>
      <c r="Q73" s="45"/>
      <c r="R73" s="45"/>
      <c r="S73" s="51"/>
      <c r="T73" s="3"/>
    </row>
    <row r="74" spans="1:20" ht="15.5" x14ac:dyDescent="0.35">
      <c r="A74" s="33"/>
      <c r="B74" s="10"/>
      <c r="C74" s="104"/>
      <c r="D74" s="104"/>
      <c r="E74" s="104"/>
      <c r="F74" s="104"/>
      <c r="G74" s="104"/>
      <c r="H74" s="104"/>
      <c r="I74" s="104"/>
      <c r="J74" s="28"/>
      <c r="K74" s="26"/>
      <c r="L74" s="45"/>
      <c r="M74" s="45"/>
      <c r="N74" s="45"/>
      <c r="O74" s="45"/>
      <c r="P74" s="45"/>
      <c r="Q74" s="45"/>
      <c r="R74" s="45"/>
      <c r="S74" s="27"/>
      <c r="T74" s="3"/>
    </row>
    <row r="75" spans="1:20" ht="15.75" customHeight="1" thickBot="1" x14ac:dyDescent="0.3">
      <c r="A75" s="27"/>
      <c r="B75" s="54"/>
      <c r="C75" s="27"/>
      <c r="D75" s="27"/>
      <c r="E75" s="27"/>
      <c r="F75" s="27"/>
      <c r="G75" s="27"/>
      <c r="H75" s="27"/>
      <c r="I75" s="27"/>
      <c r="J75" s="27"/>
      <c r="K75" s="27"/>
      <c r="L75" s="34"/>
      <c r="M75" s="18"/>
      <c r="N75" s="18"/>
      <c r="O75" s="18"/>
      <c r="P75" s="18"/>
      <c r="Q75" s="18"/>
      <c r="R75" s="18"/>
      <c r="S75" s="18"/>
    </row>
    <row r="76" spans="1:20" ht="48" customHeight="1" thickBot="1" x14ac:dyDescent="0.4">
      <c r="A76" s="35" t="s">
        <v>32</v>
      </c>
      <c r="B76" s="36" t="s">
        <v>78</v>
      </c>
      <c r="C76" s="37" t="s">
        <v>79</v>
      </c>
      <c r="D76" s="37" t="s">
        <v>80</v>
      </c>
      <c r="E76" s="38" t="s">
        <v>77</v>
      </c>
      <c r="F76" s="80"/>
      <c r="G76" s="80"/>
      <c r="H76" s="80"/>
      <c r="I76" s="80"/>
      <c r="J76" s="18"/>
      <c r="K76" s="19"/>
      <c r="L76" s="18"/>
      <c r="M76" s="18"/>
      <c r="N76" s="18"/>
      <c r="O76" s="18"/>
      <c r="P76" s="18"/>
      <c r="Q76" s="18"/>
      <c r="R76" s="18"/>
      <c r="S76" s="18"/>
    </row>
    <row r="77" spans="1:20" x14ac:dyDescent="0.25">
      <c r="A77" s="74" t="s">
        <v>8</v>
      </c>
      <c r="B77" s="512">
        <f>C70-C11-C21-C23-C22</f>
        <v>0</v>
      </c>
      <c r="C77" s="50">
        <f>C11</f>
        <v>0</v>
      </c>
      <c r="D77" s="50">
        <f>C21+C23+C22</f>
        <v>0</v>
      </c>
      <c r="E77" s="75">
        <f t="shared" ref="E77:E83" si="21">SUM(B77+C77+D77)</f>
        <v>0</v>
      </c>
      <c r="F77" s="101"/>
      <c r="G77" s="101"/>
      <c r="H77" s="101"/>
      <c r="I77" s="101"/>
      <c r="J77" s="102"/>
      <c r="K77" s="18"/>
      <c r="L77" s="18"/>
      <c r="M77" s="18"/>
      <c r="N77" s="18"/>
      <c r="O77" s="18"/>
      <c r="P77" s="18"/>
      <c r="Q77" s="18"/>
      <c r="R77" s="18"/>
      <c r="S77" s="18"/>
    </row>
    <row r="78" spans="1:20" x14ac:dyDescent="0.25">
      <c r="A78" s="76" t="s">
        <v>9</v>
      </c>
      <c r="B78" s="512">
        <f>D70-D11-D21-D23-D22</f>
        <v>0</v>
      </c>
      <c r="C78" s="46">
        <f>D11</f>
        <v>0</v>
      </c>
      <c r="D78" s="46">
        <f>D21+D23+D22</f>
        <v>0</v>
      </c>
      <c r="E78" s="77">
        <f t="shared" si="21"/>
        <v>0</v>
      </c>
      <c r="F78" s="101"/>
      <c r="G78" s="101"/>
      <c r="H78" s="101"/>
      <c r="I78" s="101"/>
      <c r="J78" s="102"/>
      <c r="K78" s="18"/>
      <c r="L78" s="18"/>
      <c r="M78" s="18"/>
      <c r="N78" s="18"/>
      <c r="O78" s="18"/>
      <c r="P78" s="18"/>
      <c r="Q78" s="18"/>
      <c r="R78" s="18"/>
      <c r="S78" s="18"/>
    </row>
    <row r="79" spans="1:20" x14ac:dyDescent="0.25">
      <c r="A79" s="76" t="s">
        <v>10</v>
      </c>
      <c r="B79" s="512">
        <f>E70-E11-E21-E23-E22</f>
        <v>0</v>
      </c>
      <c r="C79" s="46">
        <f>E11</f>
        <v>0</v>
      </c>
      <c r="D79" s="46">
        <f>E21+E23+E22</f>
        <v>0</v>
      </c>
      <c r="E79" s="77">
        <f t="shared" si="21"/>
        <v>0</v>
      </c>
      <c r="F79" s="101"/>
      <c r="G79" s="101"/>
      <c r="H79" s="101"/>
      <c r="I79" s="101"/>
      <c r="J79" s="102"/>
      <c r="K79" s="18"/>
      <c r="L79" s="18"/>
      <c r="M79" s="18"/>
      <c r="N79" s="18"/>
      <c r="O79" s="18"/>
      <c r="P79" s="18"/>
      <c r="Q79" s="18"/>
      <c r="R79" s="18"/>
      <c r="S79" s="18"/>
    </row>
    <row r="80" spans="1:20" x14ac:dyDescent="0.25">
      <c r="A80" s="76" t="s">
        <v>270</v>
      </c>
      <c r="B80" s="512">
        <f>F70-F11-F21-F23-F22</f>
        <v>0</v>
      </c>
      <c r="C80" s="46">
        <f>F11</f>
        <v>0</v>
      </c>
      <c r="D80" s="46">
        <f>F21+F23+F22</f>
        <v>0</v>
      </c>
      <c r="E80" s="77">
        <f t="shared" si="21"/>
        <v>0</v>
      </c>
      <c r="F80" s="101"/>
      <c r="G80" s="101"/>
      <c r="H80" s="101"/>
      <c r="I80" s="101"/>
      <c r="J80" s="102"/>
      <c r="K80" s="18"/>
      <c r="L80" s="18"/>
      <c r="M80" s="18"/>
      <c r="N80" s="18"/>
      <c r="O80" s="18"/>
      <c r="P80" s="18"/>
      <c r="Q80" s="18"/>
      <c r="R80" s="18"/>
      <c r="S80" s="18"/>
    </row>
    <row r="81" spans="1:20" x14ac:dyDescent="0.25">
      <c r="A81" s="76" t="s">
        <v>271</v>
      </c>
      <c r="B81" s="513">
        <f>G70-G11-G21-G23-G22</f>
        <v>0</v>
      </c>
      <c r="C81" s="89">
        <f>G11</f>
        <v>0</v>
      </c>
      <c r="D81" s="89">
        <f>G21+G23+G22</f>
        <v>0</v>
      </c>
      <c r="E81" s="90">
        <f t="shared" si="21"/>
        <v>0</v>
      </c>
      <c r="F81" s="101"/>
      <c r="G81" s="101"/>
      <c r="H81" s="101"/>
      <c r="I81" s="101"/>
      <c r="J81" s="102"/>
      <c r="K81" s="18"/>
      <c r="L81" s="18"/>
      <c r="M81" s="18"/>
      <c r="N81" s="18"/>
      <c r="O81" s="18"/>
      <c r="P81" s="18"/>
      <c r="Q81" s="18"/>
      <c r="R81" s="18"/>
      <c r="S81" s="18"/>
    </row>
    <row r="82" spans="1:20" x14ac:dyDescent="0.25">
      <c r="A82" s="76" t="s">
        <v>272</v>
      </c>
      <c r="B82" s="512">
        <f>H70-H11-H21-H23-H22</f>
        <v>0</v>
      </c>
      <c r="C82" s="46">
        <f>H11</f>
        <v>0</v>
      </c>
      <c r="D82" s="46">
        <f>H21+H23+H22</f>
        <v>0</v>
      </c>
      <c r="E82" s="77">
        <f t="shared" si="21"/>
        <v>0</v>
      </c>
      <c r="F82" s="101"/>
      <c r="G82" s="101"/>
      <c r="H82" s="101"/>
      <c r="I82" s="101"/>
      <c r="J82" s="102"/>
      <c r="K82" s="18"/>
      <c r="L82" s="18"/>
      <c r="M82" s="18"/>
      <c r="N82" s="18"/>
      <c r="O82" s="18"/>
      <c r="P82" s="18"/>
      <c r="Q82" s="18"/>
      <c r="R82" s="18"/>
      <c r="S82" s="18"/>
    </row>
    <row r="83" spans="1:20" x14ac:dyDescent="0.25">
      <c r="A83" s="76" t="s">
        <v>269</v>
      </c>
      <c r="B83" s="512">
        <f>I70-I11-I21-I23-I22</f>
        <v>0</v>
      </c>
      <c r="C83" s="46">
        <f>I11</f>
        <v>0</v>
      </c>
      <c r="D83" s="46">
        <f>I21+I23+I22</f>
        <v>0</v>
      </c>
      <c r="E83" s="77">
        <f t="shared" si="21"/>
        <v>0</v>
      </c>
      <c r="F83" s="101"/>
      <c r="K83" s="18"/>
      <c r="L83" s="18"/>
      <c r="M83" s="18"/>
      <c r="N83" s="18"/>
      <c r="O83" s="18"/>
      <c r="P83" s="18"/>
      <c r="Q83" s="18"/>
      <c r="R83" s="18"/>
      <c r="S83" s="18"/>
    </row>
    <row r="84" spans="1:20" ht="13" thickBot="1" x14ac:dyDescent="0.3">
      <c r="A84" s="78" t="s">
        <v>15</v>
      </c>
      <c r="B84" s="79">
        <f>SUM(B77:B83)</f>
        <v>0</v>
      </c>
      <c r="C84" s="79">
        <f>SUM(C77:C83)</f>
        <v>0</v>
      </c>
      <c r="D84" s="79">
        <f>SUM(D77:D83)</f>
        <v>0</v>
      </c>
      <c r="E84" s="91">
        <f>SUM(E77:E83)</f>
        <v>0</v>
      </c>
      <c r="F84" s="103"/>
      <c r="K84" s="19"/>
      <c r="L84" s="18"/>
      <c r="M84" s="18"/>
      <c r="N84" s="18"/>
      <c r="O84" s="18"/>
      <c r="P84" s="18"/>
      <c r="Q84" s="18"/>
      <c r="R84" s="18"/>
      <c r="S84" s="18"/>
    </row>
    <row r="85" spans="1:20" ht="13" thickBot="1" x14ac:dyDescent="0.3">
      <c r="A85" s="73"/>
      <c r="B85" s="73"/>
      <c r="C85" s="73"/>
      <c r="D85" s="25"/>
      <c r="E85" s="27"/>
      <c r="F85" s="27"/>
      <c r="K85" s="27"/>
      <c r="L85" s="27"/>
      <c r="M85" s="27"/>
      <c r="N85" s="27"/>
      <c r="O85" s="27"/>
      <c r="P85" s="27"/>
      <c r="Q85" s="27"/>
      <c r="R85" s="27"/>
      <c r="S85" s="27"/>
      <c r="T85" s="3"/>
    </row>
    <row r="86" spans="1:20" ht="47.5" thickTop="1" thickBot="1" x14ac:dyDescent="0.4">
      <c r="A86" s="52" t="s">
        <v>6</v>
      </c>
      <c r="B86" s="56" t="s">
        <v>265</v>
      </c>
      <c r="C86" s="57" t="s">
        <v>264</v>
      </c>
      <c r="D86" s="39" t="s">
        <v>7</v>
      </c>
      <c r="E86" s="19"/>
      <c r="F86" s="64" t="s">
        <v>12</v>
      </c>
      <c r="G86" s="65"/>
      <c r="H86" s="66" t="s">
        <v>13</v>
      </c>
      <c r="M86" s="22"/>
      <c r="N86" s="22"/>
      <c r="O86" s="22"/>
      <c r="P86" s="22"/>
      <c r="Q86" s="22"/>
      <c r="R86" s="22"/>
      <c r="S86" s="22"/>
      <c r="T86" s="2"/>
    </row>
    <row r="87" spans="1:20" ht="16" thickTop="1" x14ac:dyDescent="0.35">
      <c r="A87" s="58" t="s">
        <v>8</v>
      </c>
      <c r="B87" s="109"/>
      <c r="C87" s="112">
        <v>15.29</v>
      </c>
      <c r="D87" s="59">
        <f>MIN(B87:C87)</f>
        <v>15.29</v>
      </c>
      <c r="E87" s="40"/>
      <c r="F87" s="67">
        <f>E77*$D$87</f>
        <v>0</v>
      </c>
      <c r="G87" s="41"/>
      <c r="H87" s="68">
        <f t="shared" ref="H87:H93" si="22">SUM(F87)</f>
        <v>0</v>
      </c>
      <c r="M87" s="27"/>
      <c r="N87" s="27"/>
      <c r="O87" s="27"/>
      <c r="P87" s="27"/>
      <c r="Q87" s="27"/>
      <c r="R87" s="27"/>
      <c r="S87" s="27"/>
      <c r="T87" s="3"/>
    </row>
    <row r="88" spans="1:20" ht="15.5" x14ac:dyDescent="0.35">
      <c r="A88" s="60" t="s">
        <v>9</v>
      </c>
      <c r="B88" s="110"/>
      <c r="C88" s="113">
        <v>23.84</v>
      </c>
      <c r="D88" s="61">
        <f t="shared" ref="D88:D93" si="23">MIN(B88:C88)</f>
        <v>23.84</v>
      </c>
      <c r="E88" s="5"/>
      <c r="F88" s="67">
        <f>E78*$D$88</f>
        <v>0</v>
      </c>
      <c r="G88" s="41"/>
      <c r="H88" s="68">
        <f t="shared" si="22"/>
        <v>0</v>
      </c>
      <c r="M88" s="27"/>
      <c r="N88" s="27"/>
      <c r="O88" s="27"/>
      <c r="P88" s="27"/>
      <c r="Q88" s="27"/>
      <c r="R88" s="27"/>
      <c r="S88" s="27"/>
      <c r="T88" s="3"/>
    </row>
    <row r="89" spans="1:20" ht="15.5" x14ac:dyDescent="0.35">
      <c r="A89" s="60" t="s">
        <v>10</v>
      </c>
      <c r="B89" s="110"/>
      <c r="C89" s="113">
        <v>6.09</v>
      </c>
      <c r="D89" s="61">
        <f t="shared" si="23"/>
        <v>6.09</v>
      </c>
      <c r="E89" s="5"/>
      <c r="F89" s="69">
        <f>E79*$D$89</f>
        <v>0</v>
      </c>
      <c r="G89" s="42"/>
      <c r="H89" s="68">
        <f t="shared" si="22"/>
        <v>0</v>
      </c>
      <c r="M89" s="27"/>
      <c r="N89" s="27"/>
      <c r="O89" s="27"/>
      <c r="P89" s="27"/>
      <c r="Q89" s="27"/>
      <c r="R89" s="27"/>
      <c r="S89" s="27"/>
      <c r="T89" s="3"/>
    </row>
    <row r="90" spans="1:20" ht="15.5" x14ac:dyDescent="0.35">
      <c r="A90" s="60" t="s">
        <v>270</v>
      </c>
      <c r="B90" s="110"/>
      <c r="C90" s="466">
        <v>34.58</v>
      </c>
      <c r="D90" s="61">
        <f t="shared" si="23"/>
        <v>34.58</v>
      </c>
      <c r="E90" s="5"/>
      <c r="F90" s="69">
        <f>E80*$D$90</f>
        <v>0</v>
      </c>
      <c r="G90" s="87"/>
      <c r="H90" s="68">
        <f t="shared" si="22"/>
        <v>0</v>
      </c>
      <c r="M90" s="27"/>
      <c r="N90" s="27"/>
      <c r="O90" s="27"/>
      <c r="P90" s="27"/>
      <c r="Q90" s="27"/>
      <c r="R90" s="27"/>
      <c r="S90" s="27"/>
      <c r="T90" s="3"/>
    </row>
    <row r="91" spans="1:20" ht="15.5" x14ac:dyDescent="0.35">
      <c r="A91" s="60" t="s">
        <v>271</v>
      </c>
      <c r="B91" s="110"/>
      <c r="C91" s="467">
        <v>36.33</v>
      </c>
      <c r="D91" s="61">
        <f t="shared" si="23"/>
        <v>36.33</v>
      </c>
      <c r="E91" s="5"/>
      <c r="F91" s="69">
        <f>E81*$D$91</f>
        <v>0</v>
      </c>
      <c r="G91" s="87"/>
      <c r="H91" s="68">
        <f t="shared" si="22"/>
        <v>0</v>
      </c>
      <c r="M91" s="27"/>
      <c r="N91" s="27"/>
      <c r="O91" s="27"/>
      <c r="P91" s="27"/>
      <c r="Q91" s="27"/>
      <c r="R91" s="27"/>
      <c r="S91" s="27"/>
      <c r="T91" s="3"/>
    </row>
    <row r="92" spans="1:20" ht="15.5" x14ac:dyDescent="0.35">
      <c r="A92" s="60" t="s">
        <v>272</v>
      </c>
      <c r="B92" s="110"/>
      <c r="C92" s="113">
        <v>10.37</v>
      </c>
      <c r="D92" s="61">
        <f t="shared" si="23"/>
        <v>10.37</v>
      </c>
      <c r="E92" s="5"/>
      <c r="F92" s="69">
        <f>E82*$D$92</f>
        <v>0</v>
      </c>
      <c r="G92" s="87"/>
      <c r="H92" s="68">
        <f t="shared" si="22"/>
        <v>0</v>
      </c>
      <c r="M92" s="27"/>
      <c r="N92" s="27"/>
      <c r="O92" s="27"/>
      <c r="P92" s="27"/>
      <c r="Q92" s="27"/>
      <c r="R92" s="27"/>
      <c r="S92" s="27"/>
      <c r="T92" s="3"/>
    </row>
    <row r="93" spans="1:20" ht="16" thickBot="1" x14ac:dyDescent="0.4">
      <c r="A93" s="62" t="s">
        <v>269</v>
      </c>
      <c r="B93" s="111"/>
      <c r="C93" s="114">
        <v>144.66</v>
      </c>
      <c r="D93" s="63">
        <f t="shared" si="23"/>
        <v>144.66</v>
      </c>
      <c r="E93" s="5"/>
      <c r="F93" s="69">
        <f>E83*$D$93</f>
        <v>0</v>
      </c>
      <c r="G93" s="87"/>
      <c r="H93" s="68">
        <f t="shared" si="22"/>
        <v>0</v>
      </c>
      <c r="M93" s="27"/>
      <c r="N93" s="27"/>
      <c r="O93" s="27"/>
      <c r="P93" s="27"/>
      <c r="Q93" s="27"/>
      <c r="R93" s="27"/>
      <c r="S93" s="27"/>
      <c r="T93" s="3"/>
    </row>
    <row r="94" spans="1:20" ht="16.5" thickTop="1" thickBot="1" x14ac:dyDescent="0.4">
      <c r="A94" s="25"/>
      <c r="B94" s="88"/>
      <c r="C94" s="86"/>
      <c r="D94" s="5"/>
      <c r="E94" s="5"/>
      <c r="F94" s="70">
        <f>SUM(F87:F93)</f>
        <v>0</v>
      </c>
      <c r="G94" s="71"/>
      <c r="H94" s="72">
        <f>SUM(H87:H93)</f>
        <v>0</v>
      </c>
      <c r="M94" s="27"/>
      <c r="N94" s="27"/>
      <c r="O94" s="27"/>
      <c r="P94" s="27"/>
      <c r="Q94" s="27"/>
      <c r="R94" s="27"/>
      <c r="S94" s="27"/>
      <c r="T94" s="3"/>
    </row>
    <row r="95" spans="1:20" ht="13" thickTop="1" x14ac:dyDescent="0.25">
      <c r="A95" s="25" t="s">
        <v>54</v>
      </c>
      <c r="B95" s="18"/>
      <c r="C95" s="18"/>
      <c r="D95" s="55"/>
      <c r="E95" s="92" t="s">
        <v>274</v>
      </c>
      <c r="F95" s="93">
        <f>+'FL Info'!F250-'FL Info'!F251-'FL Info'!F252-'FL Info'!F253-'FL Info'!F254-'FL Info'!F255</f>
        <v>0</v>
      </c>
      <c r="G95" s="94"/>
      <c r="H95" s="95">
        <f>SUM(F95)</f>
        <v>0</v>
      </c>
      <c r="R95" s="18"/>
      <c r="S95" s="18"/>
      <c r="T95" s="18"/>
    </row>
    <row r="96" spans="1:20" ht="13.5" thickBot="1" x14ac:dyDescent="0.35">
      <c r="A96" s="18"/>
      <c r="B96" s="18"/>
      <c r="C96" s="18"/>
      <c r="D96" s="18"/>
      <c r="E96" s="96" t="s">
        <v>275</v>
      </c>
      <c r="F96" s="97">
        <f>SUM(F94-F95)</f>
        <v>0</v>
      </c>
      <c r="G96" s="98"/>
      <c r="H96" s="99">
        <f>SUM(F96)</f>
        <v>0</v>
      </c>
      <c r="M96" s="18"/>
      <c r="N96" s="18"/>
      <c r="O96" s="18"/>
      <c r="P96" s="18"/>
      <c r="Q96" s="18"/>
      <c r="R96" s="18"/>
      <c r="S96" s="18"/>
      <c r="T96" s="18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20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20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20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M101" s="18"/>
      <c r="N101" s="18"/>
      <c r="O101" s="18"/>
      <c r="P101" s="18"/>
      <c r="Q101" s="18"/>
      <c r="R101" s="18"/>
      <c r="S101" s="18"/>
    </row>
    <row r="119" spans="1:20" x14ac:dyDescent="0.25">
      <c r="K119" s="3"/>
    </row>
    <row r="120" spans="1:20" x14ac:dyDescent="0.25">
      <c r="A120" s="3"/>
      <c r="B120" s="3"/>
      <c r="C120" s="3"/>
      <c r="D120" s="3"/>
      <c r="S120" s="3"/>
      <c r="T120" s="3"/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T121" s="3"/>
    </row>
  </sheetData>
  <sheetProtection algorithmName="SHA-512" hashValue="h2GiMb71+PRQis9vGRGTrAs78riZG8IehKUmJm4RfqrBc4bu0GupkySdwlsaN2hHKXQUz4aYyz2n+nLLWqFNQw==" saltValue="mbr3AR/2jXBkG9M9+25yMQ==" spinCount="100000" sheet="1" objects="1" scenarios="1"/>
  <mergeCells count="45">
    <mergeCell ref="K8:R8"/>
    <mergeCell ref="A24:B24"/>
    <mergeCell ref="B1:C1"/>
    <mergeCell ref="B2:C2"/>
    <mergeCell ref="B3:C3"/>
    <mergeCell ref="B4:C4"/>
    <mergeCell ref="B5:C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9:B39"/>
    <mergeCell ref="A41:B41"/>
    <mergeCell ref="A26:B26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40:B40"/>
    <mergeCell ref="A19:B19"/>
    <mergeCell ref="A20:B20"/>
    <mergeCell ref="A21:B21"/>
    <mergeCell ref="A27:B27"/>
    <mergeCell ref="A28:B28"/>
    <mergeCell ref="A25:B25"/>
    <mergeCell ref="A23:B23"/>
    <mergeCell ref="A42:B42"/>
    <mergeCell ref="A43:B43"/>
    <mergeCell ref="A44:B44"/>
    <mergeCell ref="A45:B45"/>
    <mergeCell ref="A52:B52"/>
    <mergeCell ref="A47:B47"/>
    <mergeCell ref="A49:B49"/>
    <mergeCell ref="A50:B50"/>
    <mergeCell ref="A51:B51"/>
  </mergeCells>
  <phoneticPr fontId="0" type="noConversion"/>
  <conditionalFormatting sqref="E77:I78 F79:I82 F83">
    <cfRule type="cellIs" dxfId="3" priority="3" stopIfTrue="1" operator="lessThan">
      <formula>0</formula>
    </cfRule>
  </conditionalFormatting>
  <conditionalFormatting sqref="E79:E83">
    <cfRule type="cellIs" dxfId="2" priority="2" stopIfTrue="1" operator="lessThan">
      <formula>0</formula>
    </cfRule>
  </conditionalFormatting>
  <conditionalFormatting sqref="E84">
    <cfRule type="cellIs" dxfId="1" priority="1" stopIfTrue="1" operator="lessThan">
      <formula>0</formula>
    </cfRule>
  </conditionalFormatting>
  <dataValidations xWindow="374" yWindow="700" count="1">
    <dataValidation allowBlank="1" showInputMessage="1" showErrorMessage="1" sqref="C78:C83 D77:D83" xr:uid="{00000000-0002-0000-0000-000000000000}"/>
  </dataValidations>
  <pageMargins left="0.75" right="0.75" top="0.51" bottom="0.55000000000000004" header="0.28000000000000003" footer="0.34"/>
  <pageSetup scale="35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colBreaks count="1" manualBreakCount="1">
    <brk id="17" max="100" man="1"/>
  </colBreaks>
  <ignoredErrors>
    <ignoredError sqref="H9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B307"/>
  <sheetViews>
    <sheetView zoomScale="80" zoomScaleNormal="80" workbookViewId="0">
      <selection activeCell="B6" sqref="B6:E6"/>
    </sheetView>
  </sheetViews>
  <sheetFormatPr defaultColWidth="9.1796875" defaultRowHeight="12.5" x14ac:dyDescent="0.25"/>
  <cols>
    <col min="1" max="1" width="9.1796875" style="399"/>
    <col min="2" max="2" width="16.7265625" style="400" customWidth="1"/>
    <col min="3" max="3" width="14.1796875" style="159" customWidth="1"/>
    <col min="4" max="4" width="16.81640625" style="161" customWidth="1"/>
    <col min="5" max="6" width="15.6328125" style="161" customWidth="1"/>
    <col min="7" max="7" width="14.1796875" style="159" customWidth="1"/>
    <col min="8" max="9" width="14.1796875" style="161" customWidth="1"/>
    <col min="10" max="10" width="17.54296875" style="161" customWidth="1"/>
    <col min="11" max="11" width="14.1796875" style="159" customWidth="1"/>
    <col min="12" max="13" width="14.1796875" style="161" customWidth="1"/>
    <col min="14" max="14" width="16.26953125" style="161" bestFit="1" customWidth="1"/>
    <col min="15" max="15" width="13.90625" style="161" customWidth="1"/>
    <col min="16" max="16" width="10.6328125" style="161" bestFit="1" customWidth="1"/>
    <col min="17" max="17" width="11.90625" style="161" bestFit="1" customWidth="1"/>
    <col min="18" max="18" width="16.90625" style="161" customWidth="1"/>
    <col min="19" max="21" width="14.1796875" style="161" customWidth="1"/>
    <col min="22" max="22" width="17" style="161" customWidth="1"/>
    <col min="23" max="23" width="14.36328125" style="161" customWidth="1"/>
    <col min="24" max="24" width="13.90625" style="161" customWidth="1"/>
    <col min="25" max="25" width="14.1796875" style="161" customWidth="1"/>
    <col min="26" max="26" width="16.1796875" style="161" customWidth="1"/>
    <col min="27" max="28" width="14.1796875" style="161" customWidth="1"/>
    <col min="29" max="29" width="14.1796875" style="160" customWidth="1"/>
    <col min="30" max="30" width="9.1796875" style="160"/>
    <col min="31" max="31" width="13" style="160" customWidth="1"/>
    <col min="32" max="288" width="9.1796875" style="160"/>
    <col min="289" max="16384" width="9.1796875" style="161"/>
  </cols>
  <sheetData>
    <row r="1" spans="1:288" ht="13" x14ac:dyDescent="0.3">
      <c r="A1" s="153"/>
      <c r="B1" s="154"/>
      <c r="C1" s="155"/>
      <c r="D1" s="156"/>
      <c r="E1" s="156"/>
      <c r="F1" s="156"/>
      <c r="G1" s="157"/>
      <c r="H1" s="158"/>
      <c r="I1" s="158"/>
      <c r="J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 spans="1:288" ht="28" customHeight="1" x14ac:dyDescent="0.3">
      <c r="A2" s="153"/>
      <c r="B2" s="563" t="s">
        <v>87</v>
      </c>
      <c r="C2" s="563"/>
      <c r="D2" s="563"/>
      <c r="E2" s="156"/>
      <c r="F2" s="156"/>
      <c r="G2" s="162"/>
      <c r="K2" s="163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288" ht="14" customHeight="1" x14ac:dyDescent="0.3">
      <c r="A3" s="153"/>
      <c r="B3" s="564" t="s">
        <v>109</v>
      </c>
      <c r="C3" s="564"/>
      <c r="D3" s="564"/>
      <c r="E3" s="156"/>
      <c r="F3" s="156"/>
      <c r="G3" s="162"/>
      <c r="H3" s="165"/>
      <c r="I3" s="165"/>
      <c r="J3" s="165"/>
      <c r="K3" s="166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</row>
    <row r="4" spans="1:288" ht="14" customHeight="1" x14ac:dyDescent="0.3">
      <c r="A4" s="153"/>
      <c r="B4" s="565" t="str">
        <f>+'7990NTP-P'!J7</f>
        <v>Fiscal Year 2020-21</v>
      </c>
      <c r="C4" s="565"/>
      <c r="D4" s="565"/>
      <c r="E4" s="156"/>
      <c r="F4" s="156"/>
      <c r="G4" s="162"/>
      <c r="H4" s="165"/>
      <c r="I4" s="165"/>
      <c r="J4" s="165"/>
      <c r="K4" s="166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</row>
    <row r="5" spans="1:288" ht="13" x14ac:dyDescent="0.3">
      <c r="A5" s="153"/>
      <c r="B5" s="167"/>
      <c r="C5" s="155"/>
      <c r="D5" s="156"/>
      <c r="E5" s="156"/>
      <c r="F5" s="156"/>
      <c r="G5" s="162"/>
      <c r="H5" s="165"/>
      <c r="I5" s="165"/>
      <c r="J5" s="165"/>
      <c r="K5" s="166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</row>
    <row r="6" spans="1:288" ht="15" customHeight="1" x14ac:dyDescent="0.25">
      <c r="A6" s="156" t="s">
        <v>35</v>
      </c>
      <c r="B6" s="546" t="str">
        <f>IF(ISBLANK('7990NTP-P'!B1),"",'7990NTP-P'!B1)</f>
        <v/>
      </c>
      <c r="C6" s="546"/>
      <c r="D6" s="546"/>
      <c r="E6" s="546"/>
      <c r="F6" s="168" t="s">
        <v>123</v>
      </c>
      <c r="G6" s="169" t="str">
        <f>(IF(ISBLANK('7990NTP-P'!B3),"",'7990NTP-P'!B3))</f>
        <v/>
      </c>
      <c r="H6" s="158"/>
      <c r="I6" s="158"/>
      <c r="J6" s="158"/>
    </row>
    <row r="7" spans="1:288" ht="17.25" customHeight="1" x14ac:dyDescent="0.25">
      <c r="A7" s="156" t="s">
        <v>122</v>
      </c>
      <c r="B7" s="547" t="str">
        <f>(IF(ISBLANK('7990NTP-P'!B2),"",'7990NTP-P'!B2))</f>
        <v/>
      </c>
      <c r="C7" s="547"/>
      <c r="D7" s="547"/>
      <c r="E7" s="547"/>
      <c r="F7" s="170" t="s">
        <v>124</v>
      </c>
      <c r="G7" s="169" t="str">
        <f>(IF(ISBLANK('7990NTP-P'!B4),"",'7990NTP-P'!B4))</f>
        <v/>
      </c>
      <c r="AC7" s="171"/>
      <c r="AD7" s="172"/>
      <c r="AE7" s="172"/>
      <c r="AF7" s="172"/>
      <c r="AG7" s="172"/>
      <c r="AH7" s="172"/>
    </row>
    <row r="8" spans="1:288" ht="13" x14ac:dyDescent="0.3">
      <c r="A8" s="173"/>
      <c r="B8" s="154"/>
      <c r="C8" s="174"/>
      <c r="D8" s="175"/>
      <c r="E8" s="175"/>
      <c r="F8" s="175"/>
      <c r="G8" s="176"/>
      <c r="H8" s="177"/>
      <c r="I8" s="177"/>
      <c r="J8" s="177"/>
      <c r="K8" s="178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1"/>
      <c r="AD8" s="172"/>
      <c r="AE8" s="172"/>
      <c r="AF8" s="172"/>
      <c r="AG8" s="172"/>
      <c r="AH8" s="172"/>
    </row>
    <row r="9" spans="1:288" s="158" customFormat="1" x14ac:dyDescent="0.25">
      <c r="A9" s="180"/>
      <c r="B9" s="181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  <c r="IV9" s="182"/>
      <c r="IW9" s="182"/>
      <c r="IX9" s="182"/>
      <c r="IY9" s="182"/>
      <c r="IZ9" s="182"/>
      <c r="JA9" s="182"/>
      <c r="JB9" s="182"/>
      <c r="JC9" s="182"/>
      <c r="JD9" s="182"/>
      <c r="JE9" s="182"/>
      <c r="JF9" s="182"/>
      <c r="JG9" s="182"/>
      <c r="JH9" s="182"/>
      <c r="JI9" s="182"/>
      <c r="JJ9" s="182"/>
      <c r="JK9" s="182"/>
      <c r="JL9" s="182"/>
      <c r="JM9" s="182"/>
      <c r="JN9" s="182"/>
      <c r="JO9" s="182"/>
      <c r="JP9" s="182"/>
      <c r="JQ9" s="182"/>
      <c r="JR9" s="182"/>
      <c r="JS9" s="182"/>
      <c r="JT9" s="182"/>
      <c r="JU9" s="182"/>
      <c r="JV9" s="182"/>
      <c r="JW9" s="182"/>
      <c r="JX9" s="182"/>
      <c r="JY9" s="182"/>
      <c r="JZ9" s="182"/>
      <c r="KA9" s="182"/>
      <c r="KB9" s="182"/>
    </row>
    <row r="10" spans="1:288" s="158" customFormat="1" x14ac:dyDescent="0.25">
      <c r="A10" s="180"/>
      <c r="B10" s="181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  <c r="IV10" s="182"/>
      <c r="IW10" s="182"/>
      <c r="IX10" s="182"/>
      <c r="IY10" s="182"/>
      <c r="IZ10" s="182"/>
      <c r="JA10" s="182"/>
      <c r="JB10" s="182"/>
      <c r="JC10" s="182"/>
      <c r="JD10" s="182"/>
      <c r="JE10" s="182"/>
      <c r="JF10" s="182"/>
      <c r="JG10" s="182"/>
      <c r="JH10" s="182"/>
      <c r="JI10" s="182"/>
      <c r="JJ10" s="182"/>
      <c r="JK10" s="182"/>
      <c r="JL10" s="182"/>
      <c r="JM10" s="182"/>
      <c r="JN10" s="182"/>
      <c r="JO10" s="182"/>
      <c r="JP10" s="182"/>
      <c r="JQ10" s="182"/>
      <c r="JR10" s="182"/>
      <c r="JS10" s="182"/>
      <c r="JT10" s="182"/>
      <c r="JU10" s="182"/>
      <c r="JV10" s="182"/>
      <c r="JW10" s="182"/>
      <c r="JX10" s="182"/>
      <c r="JY10" s="182"/>
      <c r="JZ10" s="182"/>
      <c r="KA10" s="182"/>
      <c r="KB10" s="182"/>
    </row>
    <row r="11" spans="1:288" s="158" customFormat="1" x14ac:dyDescent="0.25">
      <c r="A11" s="180"/>
      <c r="B11" s="181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  <c r="IV11" s="182"/>
      <c r="IW11" s="182"/>
      <c r="IX11" s="182"/>
      <c r="IY11" s="182"/>
      <c r="IZ11" s="182"/>
      <c r="JA11" s="182"/>
      <c r="JB11" s="182"/>
      <c r="JC11" s="182"/>
      <c r="JD11" s="182"/>
      <c r="JE11" s="182"/>
      <c r="JF11" s="182"/>
      <c r="JG11" s="182"/>
      <c r="JH11" s="182"/>
      <c r="JI11" s="182"/>
      <c r="JJ11" s="182"/>
      <c r="JK11" s="182"/>
      <c r="JL11" s="182"/>
      <c r="JM11" s="182"/>
      <c r="JN11" s="182"/>
      <c r="JO11" s="182"/>
      <c r="JP11" s="182"/>
      <c r="JQ11" s="182"/>
      <c r="JR11" s="182"/>
      <c r="JS11" s="182"/>
      <c r="JT11" s="182"/>
      <c r="JU11" s="182"/>
      <c r="JV11" s="182"/>
      <c r="JW11" s="182"/>
      <c r="JX11" s="182"/>
      <c r="JY11" s="182"/>
      <c r="JZ11" s="182"/>
      <c r="KA11" s="182"/>
      <c r="KB11" s="182"/>
    </row>
    <row r="12" spans="1:288" ht="13" x14ac:dyDescent="0.3">
      <c r="A12" s="175"/>
      <c r="B12" s="183"/>
      <c r="C12" s="174"/>
      <c r="D12" s="175"/>
      <c r="E12" s="175"/>
      <c r="F12" s="175"/>
      <c r="G12" s="176"/>
      <c r="H12" s="177"/>
      <c r="I12" s="177"/>
      <c r="J12" s="177"/>
      <c r="K12" s="178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</row>
    <row r="13" spans="1:288" ht="16.5" customHeight="1" thickBot="1" x14ac:dyDescent="0.35">
      <c r="A13" s="173"/>
      <c r="B13" s="544" t="s">
        <v>36</v>
      </c>
      <c r="C13" s="545"/>
      <c r="D13" s="184"/>
      <c r="E13" s="184"/>
      <c r="F13" s="184"/>
      <c r="G13" s="185"/>
      <c r="H13" s="186"/>
      <c r="I13" s="186"/>
      <c r="J13" s="186"/>
      <c r="K13" s="187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D13" s="188"/>
      <c r="AE13" s="189"/>
      <c r="AF13" s="189"/>
      <c r="AG13" s="189"/>
    </row>
    <row r="14" spans="1:288" ht="57.5" customHeight="1" thickBot="1" x14ac:dyDescent="0.35">
      <c r="A14" s="190" t="s">
        <v>37</v>
      </c>
      <c r="B14" s="190" t="s">
        <v>85</v>
      </c>
      <c r="C14" s="191" t="s">
        <v>30</v>
      </c>
      <c r="D14" s="191" t="s">
        <v>50</v>
      </c>
      <c r="E14" s="190" t="s">
        <v>37</v>
      </c>
      <c r="F14" s="190" t="s">
        <v>85</v>
      </c>
      <c r="G14" s="191" t="s">
        <v>84</v>
      </c>
      <c r="H14" s="191" t="s">
        <v>48</v>
      </c>
      <c r="I14" s="190" t="s">
        <v>37</v>
      </c>
      <c r="J14" s="190" t="s">
        <v>85</v>
      </c>
      <c r="K14" s="191" t="s">
        <v>29</v>
      </c>
      <c r="L14" s="192" t="s">
        <v>49</v>
      </c>
      <c r="M14" s="193" t="s">
        <v>37</v>
      </c>
      <c r="N14" s="190" t="s">
        <v>85</v>
      </c>
      <c r="O14" s="193" t="s">
        <v>273</v>
      </c>
      <c r="P14" s="191" t="s">
        <v>50</v>
      </c>
      <c r="Q14" s="190" t="s">
        <v>37</v>
      </c>
      <c r="R14" s="190" t="s">
        <v>85</v>
      </c>
      <c r="S14" s="194" t="s">
        <v>267</v>
      </c>
      <c r="T14" s="191" t="s">
        <v>50</v>
      </c>
      <c r="U14" s="190" t="s">
        <v>37</v>
      </c>
      <c r="V14" s="190" t="s">
        <v>85</v>
      </c>
      <c r="W14" s="194" t="s">
        <v>268</v>
      </c>
      <c r="X14" s="191" t="s">
        <v>50</v>
      </c>
      <c r="Y14" s="190" t="s">
        <v>37</v>
      </c>
      <c r="Z14" s="190" t="s">
        <v>85</v>
      </c>
      <c r="AA14" s="190" t="s">
        <v>269</v>
      </c>
      <c r="AB14" s="191" t="s">
        <v>50</v>
      </c>
      <c r="AC14" s="195" t="s">
        <v>139</v>
      </c>
      <c r="AD14" s="188"/>
      <c r="AE14" s="189"/>
      <c r="AF14" s="189"/>
      <c r="AG14" s="189"/>
    </row>
    <row r="15" spans="1:288" ht="25.5" hidden="1" x14ac:dyDescent="0.3">
      <c r="A15" s="196" t="s">
        <v>38</v>
      </c>
      <c r="B15" s="197" t="s">
        <v>61</v>
      </c>
      <c r="C15" s="198">
        <f>ROUNDDOWN('7990NTP-P'!K10*0.5,2)</f>
        <v>0</v>
      </c>
      <c r="D15" s="199">
        <f>'7990NTP-P'!C10</f>
        <v>0</v>
      </c>
      <c r="E15" s="200" t="s">
        <v>38</v>
      </c>
      <c r="F15" s="201" t="s">
        <v>61</v>
      </c>
      <c r="G15" s="202">
        <f>ROUNDDOWN('7990NTP-P'!L10*0.5,2)</f>
        <v>0</v>
      </c>
      <c r="H15" s="199">
        <f>'7990NTP-P'!D10</f>
        <v>0</v>
      </c>
      <c r="I15" s="200" t="s">
        <v>38</v>
      </c>
      <c r="J15" s="201" t="s">
        <v>61</v>
      </c>
      <c r="K15" s="202">
        <f>ROUNDDOWN('7990NTP-P'!M10*0.5,2)</f>
        <v>0</v>
      </c>
      <c r="L15" s="199">
        <f>'7990NTP-P'!E10</f>
        <v>0</v>
      </c>
      <c r="M15" s="200" t="s">
        <v>38</v>
      </c>
      <c r="N15" s="201" t="s">
        <v>61</v>
      </c>
      <c r="O15" s="203">
        <f>ROUNDDOWN('7990NTP-P'!N10*0.5,2)</f>
        <v>0</v>
      </c>
      <c r="P15" s="199">
        <f>'7990NTP-P'!F10</f>
        <v>0</v>
      </c>
      <c r="Q15" s="200" t="s">
        <v>38</v>
      </c>
      <c r="R15" s="201" t="s">
        <v>61</v>
      </c>
      <c r="S15" s="203">
        <f>ROUNDDOWN('7990NTP-P'!O10*0.5,2)</f>
        <v>0</v>
      </c>
      <c r="T15" s="199">
        <f>'7990NTP-P'!G10</f>
        <v>0</v>
      </c>
      <c r="U15" s="200" t="s">
        <v>38</v>
      </c>
      <c r="V15" s="201" t="s">
        <v>61</v>
      </c>
      <c r="W15" s="202">
        <f>ROUNDDOWN('7990NTP-P'!P10*0.5,2)</f>
        <v>0</v>
      </c>
      <c r="X15" s="199">
        <f>'7990NTP-P'!H10</f>
        <v>0</v>
      </c>
      <c r="Y15" s="200" t="s">
        <v>38</v>
      </c>
      <c r="Z15" s="201" t="s">
        <v>61</v>
      </c>
      <c r="AA15" s="202">
        <f>ROUNDDOWN('7990NTP-P'!Q10*0.5,2)</f>
        <v>0</v>
      </c>
      <c r="AB15" s="204">
        <f>'7990NTP-P'!I10</f>
        <v>0</v>
      </c>
      <c r="AC15" s="205">
        <f>IF(C15+G15+K15+O15+S15+W15+AA15&gt;0,C15+G15+K15+O15+S15+W15+AA15,0)</f>
        <v>0</v>
      </c>
      <c r="AD15" s="206"/>
      <c r="AE15" s="207"/>
      <c r="AF15" s="189"/>
      <c r="AG15" s="189"/>
    </row>
    <row r="16" spans="1:288" ht="25.5" hidden="1" x14ac:dyDescent="0.3">
      <c r="A16" s="208" t="s">
        <v>39</v>
      </c>
      <c r="B16" s="209" t="s">
        <v>62</v>
      </c>
      <c r="C16" s="210">
        <f>ROUNDUP('7990NTP-P'!K10*0.5,2)</f>
        <v>0</v>
      </c>
      <c r="D16" s="211"/>
      <c r="E16" s="208" t="s">
        <v>39</v>
      </c>
      <c r="F16" s="212" t="s">
        <v>62</v>
      </c>
      <c r="G16" s="210">
        <f>ROUNDUP('7990NTP-P'!L10*0.5,2)</f>
        <v>0</v>
      </c>
      <c r="H16" s="213"/>
      <c r="I16" s="208" t="s">
        <v>39</v>
      </c>
      <c r="J16" s="212" t="s">
        <v>62</v>
      </c>
      <c r="K16" s="210">
        <f>ROUNDUP('7990NTP-P'!M10*0.5,2)</f>
        <v>0</v>
      </c>
      <c r="L16" s="213"/>
      <c r="M16" s="208" t="s">
        <v>39</v>
      </c>
      <c r="N16" s="212" t="s">
        <v>62</v>
      </c>
      <c r="O16" s="214">
        <f>ROUNDUP('7990NTP-P'!N10*0.5,2)</f>
        <v>0</v>
      </c>
      <c r="P16" s="215"/>
      <c r="Q16" s="208" t="s">
        <v>39</v>
      </c>
      <c r="R16" s="212" t="s">
        <v>62</v>
      </c>
      <c r="S16" s="214">
        <f>ROUNDUP('7990NTP-P'!O10*0.5,2)</f>
        <v>0</v>
      </c>
      <c r="T16" s="215"/>
      <c r="U16" s="208" t="s">
        <v>39</v>
      </c>
      <c r="V16" s="212" t="s">
        <v>62</v>
      </c>
      <c r="W16" s="210">
        <f>ROUNDUP('7990NTP-P'!P10*0.5,2)</f>
        <v>0</v>
      </c>
      <c r="X16" s="215"/>
      <c r="Y16" s="208" t="s">
        <v>39</v>
      </c>
      <c r="Z16" s="212" t="s">
        <v>62</v>
      </c>
      <c r="AA16" s="210">
        <f>ROUNDUP('7990NTP-P'!Q10*0.5,2)</f>
        <v>0</v>
      </c>
      <c r="AB16" s="213"/>
      <c r="AC16" s="216">
        <f>IF(C16+G16+K16+O16+S16+W16+AA16&gt;0,C16+G16+K16+O16+S16+W16+AA16,0)</f>
        <v>0</v>
      </c>
      <c r="AD16" s="206"/>
      <c r="AE16" s="207"/>
      <c r="AF16" s="189"/>
      <c r="AG16" s="189"/>
    </row>
    <row r="17" spans="1:33" ht="14" hidden="1" x14ac:dyDescent="0.3">
      <c r="A17" s="208"/>
      <c r="B17" s="209"/>
      <c r="C17" s="210"/>
      <c r="D17" s="211"/>
      <c r="E17" s="217"/>
      <c r="F17" s="218"/>
      <c r="G17" s="210"/>
      <c r="H17" s="211"/>
      <c r="I17" s="217"/>
      <c r="J17" s="219"/>
      <c r="K17" s="210"/>
      <c r="L17" s="213"/>
      <c r="M17" s="220"/>
      <c r="N17" s="221"/>
      <c r="O17" s="215"/>
      <c r="P17" s="215"/>
      <c r="Q17" s="222"/>
      <c r="R17" s="223"/>
      <c r="S17" s="215"/>
      <c r="T17" s="215"/>
      <c r="U17" s="222"/>
      <c r="V17" s="223"/>
      <c r="W17" s="224"/>
      <c r="X17" s="213"/>
      <c r="Y17" s="220"/>
      <c r="Z17" s="221"/>
      <c r="AA17" s="225"/>
      <c r="AB17" s="213"/>
      <c r="AC17" s="216"/>
      <c r="AD17" s="206"/>
      <c r="AE17" s="207"/>
      <c r="AF17" s="189"/>
      <c r="AG17" s="189"/>
    </row>
    <row r="18" spans="1:33" ht="39" customHeight="1" x14ac:dyDescent="0.3">
      <c r="A18" s="208" t="s">
        <v>188</v>
      </c>
      <c r="B18" s="209" t="s">
        <v>186</v>
      </c>
      <c r="C18" s="210">
        <f>ROUNDDOWN('7990NTP-P'!K10-('7990NTP-P'!K10*0.438),2)</f>
        <v>0</v>
      </c>
      <c r="D18" s="226">
        <f>'7990NTP-P'!C10</f>
        <v>0</v>
      </c>
      <c r="E18" s="208" t="s">
        <v>188</v>
      </c>
      <c r="F18" s="227" t="s">
        <v>186</v>
      </c>
      <c r="G18" s="228">
        <f>ROUNDDOWN('7990NTP-P'!L10-('7990NTP-P'!L10*0.438),2)</f>
        <v>0</v>
      </c>
      <c r="H18" s="229">
        <f>'7990NTP-P'!D10</f>
        <v>0</v>
      </c>
      <c r="I18" s="208" t="s">
        <v>188</v>
      </c>
      <c r="J18" s="227" t="s">
        <v>186</v>
      </c>
      <c r="K18" s="228">
        <f>ROUNDDOWN('7990NTP-P'!M10-('7990NTP-P'!M10*0.438),2)</f>
        <v>0</v>
      </c>
      <c r="L18" s="229">
        <f>'7990NTP-P'!E10</f>
        <v>0</v>
      </c>
      <c r="M18" s="208" t="s">
        <v>188</v>
      </c>
      <c r="N18" s="227" t="s">
        <v>186</v>
      </c>
      <c r="O18" s="228">
        <f>ROUNDDOWN('7990NTP-P'!N10-('7990NTP-P'!N10*0.438),2)</f>
        <v>0</v>
      </c>
      <c r="P18" s="229">
        <f>'7990NTP-P'!F10</f>
        <v>0</v>
      </c>
      <c r="Q18" s="208" t="s">
        <v>188</v>
      </c>
      <c r="R18" s="227" t="s">
        <v>186</v>
      </c>
      <c r="S18" s="228">
        <f>ROUNDDOWN('7990NTP-P'!O10-('7990NTP-P'!O10*0.438),2)</f>
        <v>0</v>
      </c>
      <c r="T18" s="229">
        <f>'7990NTP-P'!G10</f>
        <v>0</v>
      </c>
      <c r="U18" s="208" t="s">
        <v>188</v>
      </c>
      <c r="V18" s="227" t="s">
        <v>186</v>
      </c>
      <c r="W18" s="228">
        <f>ROUNDDOWN('7990NTP-P'!P10-('7990NTP-P'!P10*0.438),2)</f>
        <v>0</v>
      </c>
      <c r="X18" s="229">
        <f>'7990NTP-P'!H10</f>
        <v>0</v>
      </c>
      <c r="Y18" s="208" t="s">
        <v>188</v>
      </c>
      <c r="Z18" s="227" t="s">
        <v>186</v>
      </c>
      <c r="AA18" s="228">
        <f>ROUNDDOWN('7990NTP-P'!Q10-('7990NTP-P'!Q10*0.438),2)</f>
        <v>0</v>
      </c>
      <c r="AB18" s="229">
        <f>'7990NTP-P'!I10</f>
        <v>0</v>
      </c>
      <c r="AC18" s="216">
        <f>IF(C18+G18+K18+O18+S18+W18+AA18&gt;0,C18+G18+K18+O18+S18+W18+AA18,0)</f>
        <v>0</v>
      </c>
      <c r="AD18" s="206"/>
      <c r="AE18" s="207"/>
      <c r="AF18" s="189"/>
      <c r="AG18" s="189"/>
    </row>
    <row r="19" spans="1:33" ht="40" customHeight="1" x14ac:dyDescent="0.3">
      <c r="A19" s="208" t="s">
        <v>189</v>
      </c>
      <c r="B19" s="209" t="s">
        <v>187</v>
      </c>
      <c r="C19" s="210">
        <f>ROUNDUP('7990NTP-P'!K10*0.438,2)</f>
        <v>0</v>
      </c>
      <c r="D19" s="211"/>
      <c r="E19" s="208" t="s">
        <v>189</v>
      </c>
      <c r="F19" s="227" t="s">
        <v>187</v>
      </c>
      <c r="G19" s="228">
        <f>ROUNDUP('7990NTP-P'!L10*0.438,2)</f>
        <v>0</v>
      </c>
      <c r="H19" s="230"/>
      <c r="I19" s="208" t="s">
        <v>189</v>
      </c>
      <c r="J19" s="227" t="s">
        <v>187</v>
      </c>
      <c r="K19" s="228">
        <f>ROUNDUP('7990NTP-P'!M10*0.438,2)</f>
        <v>0</v>
      </c>
      <c r="L19" s="230"/>
      <c r="M19" s="208" t="s">
        <v>189</v>
      </c>
      <c r="N19" s="227" t="s">
        <v>187</v>
      </c>
      <c r="O19" s="228">
        <f>ROUNDUP('7990NTP-P'!N10*0.438,2)</f>
        <v>0</v>
      </c>
      <c r="P19" s="230"/>
      <c r="Q19" s="208" t="s">
        <v>189</v>
      </c>
      <c r="R19" s="227" t="s">
        <v>187</v>
      </c>
      <c r="S19" s="228">
        <f>ROUNDUP('7990NTP-P'!O10*0.438,2)</f>
        <v>0</v>
      </c>
      <c r="T19" s="230"/>
      <c r="U19" s="208" t="s">
        <v>189</v>
      </c>
      <c r="V19" s="227" t="s">
        <v>187</v>
      </c>
      <c r="W19" s="228">
        <f>ROUNDUP('7990NTP-P'!P10*0.438,2)</f>
        <v>0</v>
      </c>
      <c r="X19" s="230"/>
      <c r="Y19" s="208" t="s">
        <v>189</v>
      </c>
      <c r="Z19" s="227" t="s">
        <v>187</v>
      </c>
      <c r="AA19" s="228">
        <f>ROUNDUP('7990NTP-P'!Q10*0.438,2)</f>
        <v>0</v>
      </c>
      <c r="AB19" s="230"/>
      <c r="AC19" s="216">
        <f>IF(C19+G19+K19+O19+S19+W19+AA19&gt;0,C19+G19+K19+O19+S19+W19+AA19,0)</f>
        <v>0</v>
      </c>
      <c r="AD19" s="206"/>
      <c r="AE19" s="207"/>
      <c r="AF19" s="189"/>
      <c r="AG19" s="189"/>
    </row>
    <row r="20" spans="1:33" ht="14" x14ac:dyDescent="0.3">
      <c r="A20" s="208"/>
      <c r="B20" s="209"/>
      <c r="C20" s="231"/>
      <c r="D20" s="232"/>
      <c r="E20" s="208"/>
      <c r="F20" s="227"/>
      <c r="G20" s="233"/>
      <c r="H20" s="234"/>
      <c r="I20" s="208"/>
      <c r="J20" s="227"/>
      <c r="K20" s="233"/>
      <c r="L20" s="234"/>
      <c r="M20" s="208"/>
      <c r="N20" s="227"/>
      <c r="O20" s="233"/>
      <c r="P20" s="234"/>
      <c r="Q20" s="208"/>
      <c r="R20" s="227"/>
      <c r="S20" s="233"/>
      <c r="T20" s="234"/>
      <c r="U20" s="208"/>
      <c r="V20" s="227"/>
      <c r="W20" s="233"/>
      <c r="X20" s="234"/>
      <c r="Y20" s="208"/>
      <c r="Z20" s="227"/>
      <c r="AA20" s="233"/>
      <c r="AB20" s="234"/>
      <c r="AC20" s="216"/>
      <c r="AD20" s="206"/>
      <c r="AE20" s="207"/>
      <c r="AF20" s="189"/>
      <c r="AG20" s="189"/>
    </row>
    <row r="21" spans="1:33" ht="25.5" x14ac:dyDescent="0.3">
      <c r="A21" s="208" t="s">
        <v>40</v>
      </c>
      <c r="B21" s="209" t="s">
        <v>63</v>
      </c>
      <c r="C21" s="210">
        <f>SUM('7990NTP-P'!K12*1)</f>
        <v>0</v>
      </c>
      <c r="D21" s="226">
        <f>'7990NTP-P'!C12</f>
        <v>0</v>
      </c>
      <c r="E21" s="208" t="s">
        <v>40</v>
      </c>
      <c r="F21" s="227" t="s">
        <v>63</v>
      </c>
      <c r="G21" s="228">
        <f>SUM('7990NTP-P'!L12*1)</f>
        <v>0</v>
      </c>
      <c r="H21" s="229">
        <f>'7990NTP-P'!D12</f>
        <v>0</v>
      </c>
      <c r="I21" s="208" t="s">
        <v>40</v>
      </c>
      <c r="J21" s="227" t="s">
        <v>63</v>
      </c>
      <c r="K21" s="228">
        <f>SUM('7990NTP-P'!M12*1)</f>
        <v>0</v>
      </c>
      <c r="L21" s="229">
        <f>'7990NTP-P'!E12</f>
        <v>0</v>
      </c>
      <c r="M21" s="208" t="s">
        <v>40</v>
      </c>
      <c r="N21" s="227" t="s">
        <v>63</v>
      </c>
      <c r="O21" s="228">
        <f>SUM('7990NTP-P'!N12*1)</f>
        <v>0</v>
      </c>
      <c r="P21" s="229">
        <f>'7990NTP-P'!F12</f>
        <v>0</v>
      </c>
      <c r="Q21" s="208" t="s">
        <v>40</v>
      </c>
      <c r="R21" s="227" t="s">
        <v>63</v>
      </c>
      <c r="S21" s="228">
        <f>SUM('7990NTP-P'!O12*1)</f>
        <v>0</v>
      </c>
      <c r="T21" s="229">
        <f>'7990NTP-P'!G12</f>
        <v>0</v>
      </c>
      <c r="U21" s="208" t="s">
        <v>40</v>
      </c>
      <c r="V21" s="227" t="s">
        <v>63</v>
      </c>
      <c r="W21" s="228">
        <f>SUM('7990NTP-P'!P12*1)</f>
        <v>0</v>
      </c>
      <c r="X21" s="229">
        <f>'7990NTP-P'!H12</f>
        <v>0</v>
      </c>
      <c r="Y21" s="208" t="s">
        <v>40</v>
      </c>
      <c r="Z21" s="227" t="s">
        <v>63</v>
      </c>
      <c r="AA21" s="228">
        <f>SUM('7990NTP-P'!Q12*1)</f>
        <v>0</v>
      </c>
      <c r="AB21" s="229">
        <f>'7990NTP-P'!I12</f>
        <v>0</v>
      </c>
      <c r="AC21" s="216">
        <f>IF(C21+G21+K21+O21+S21+W21+AA21&gt;0,C21+G21+K21+O21+S21+W21+AA21,0)</f>
        <v>0</v>
      </c>
      <c r="AD21" s="206"/>
      <c r="AE21" s="207"/>
      <c r="AF21" s="189"/>
      <c r="AG21" s="189"/>
    </row>
    <row r="22" spans="1:33" ht="14" x14ac:dyDescent="0.3">
      <c r="A22" s="235"/>
      <c r="B22" s="209"/>
      <c r="C22" s="231"/>
      <c r="D22" s="232"/>
      <c r="E22" s="235"/>
      <c r="F22" s="227"/>
      <c r="G22" s="233"/>
      <c r="H22" s="234"/>
      <c r="I22" s="235"/>
      <c r="J22" s="227"/>
      <c r="K22" s="233"/>
      <c r="L22" s="234"/>
      <c r="M22" s="235"/>
      <c r="N22" s="227"/>
      <c r="O22" s="233"/>
      <c r="P22" s="234"/>
      <c r="Q22" s="235"/>
      <c r="R22" s="227"/>
      <c r="S22" s="233"/>
      <c r="T22" s="234"/>
      <c r="U22" s="235"/>
      <c r="V22" s="227"/>
      <c r="W22" s="233"/>
      <c r="X22" s="234"/>
      <c r="Y22" s="235"/>
      <c r="Z22" s="227"/>
      <c r="AA22" s="233"/>
      <c r="AB22" s="234"/>
      <c r="AC22" s="216"/>
      <c r="AD22" s="236"/>
      <c r="AE22" s="237"/>
      <c r="AF22" s="189"/>
      <c r="AG22" s="189"/>
    </row>
    <row r="23" spans="1:33" ht="25.5" x14ac:dyDescent="0.3">
      <c r="A23" s="115" t="s">
        <v>212</v>
      </c>
      <c r="B23" s="127" t="s">
        <v>301</v>
      </c>
      <c r="C23" s="210">
        <f>ROUNDDOWN('7990NTP-P'!K13-('7990NTP-P'!K13*0.235),2)</f>
        <v>0</v>
      </c>
      <c r="D23" s="226">
        <f>'7990NTP-P'!C13</f>
        <v>0</v>
      </c>
      <c r="E23" s="135" t="s">
        <v>212</v>
      </c>
      <c r="F23" s="136" t="s">
        <v>301</v>
      </c>
      <c r="G23" s="228">
        <f>ROUNDDOWN('7990NTP-P'!L13-('7990NTP-P'!L13*0.235),2)</f>
        <v>0</v>
      </c>
      <c r="H23" s="229">
        <f>'7990NTP-P'!D13</f>
        <v>0</v>
      </c>
      <c r="I23" s="135" t="s">
        <v>212</v>
      </c>
      <c r="J23" s="136" t="s">
        <v>301</v>
      </c>
      <c r="K23" s="228">
        <f>ROUNDDOWN('7990NTP-P'!M13-('7990NTP-P'!M13*0.235),2)</f>
        <v>0</v>
      </c>
      <c r="L23" s="229">
        <f>'7990NTP-P'!E13</f>
        <v>0</v>
      </c>
      <c r="M23" s="135" t="s">
        <v>212</v>
      </c>
      <c r="N23" s="136" t="s">
        <v>301</v>
      </c>
      <c r="O23" s="228">
        <f>ROUNDDOWN('7990NTP-P'!N13-('7990NTP-P'!N13*0.235),2)</f>
        <v>0</v>
      </c>
      <c r="P23" s="229">
        <f>'7990NTP-P'!F13</f>
        <v>0</v>
      </c>
      <c r="Q23" s="135" t="s">
        <v>212</v>
      </c>
      <c r="R23" s="136" t="s">
        <v>301</v>
      </c>
      <c r="S23" s="228">
        <f>ROUNDDOWN('7990NTP-P'!O13-('7990NTP-P'!O13*0.235),2)</f>
        <v>0</v>
      </c>
      <c r="T23" s="229">
        <f>'7990NTP-P'!G13</f>
        <v>0</v>
      </c>
      <c r="U23" s="135" t="s">
        <v>212</v>
      </c>
      <c r="V23" s="136" t="s">
        <v>301</v>
      </c>
      <c r="W23" s="228">
        <f>ROUNDDOWN('7990NTP-P'!P13-('7990NTP-P'!P13*0.235),2)</f>
        <v>0</v>
      </c>
      <c r="X23" s="229">
        <f>'7990NTP-P'!H13</f>
        <v>0</v>
      </c>
      <c r="Y23" s="135" t="s">
        <v>212</v>
      </c>
      <c r="Z23" s="136" t="s">
        <v>301</v>
      </c>
      <c r="AA23" s="228">
        <f>ROUNDDOWN('7990NTP-P'!Q13-('7990NTP-P'!Q13*0.235),2)</f>
        <v>0</v>
      </c>
      <c r="AB23" s="229">
        <f>'7990NTP-P'!I13</f>
        <v>0</v>
      </c>
      <c r="AC23" s="216">
        <f t="shared" ref="AC23:AC91" si="0">IF(C23+G23+K23+O23+S23+W23+AA23&gt;0,C23+G23+K23+O23+S23+W23+AA23,0)</f>
        <v>0</v>
      </c>
      <c r="AD23" s="206"/>
      <c r="AE23" s="238"/>
      <c r="AF23" s="189"/>
      <c r="AG23" s="189"/>
    </row>
    <row r="24" spans="1:33" ht="25.5" x14ac:dyDescent="0.3">
      <c r="A24" s="115" t="s">
        <v>213</v>
      </c>
      <c r="B24" s="128" t="s">
        <v>393</v>
      </c>
      <c r="C24" s="210">
        <f>ROUNDUP('7990NTP-P'!K13*0.235,2)</f>
        <v>0</v>
      </c>
      <c r="D24" s="213"/>
      <c r="E24" s="135" t="s">
        <v>213</v>
      </c>
      <c r="F24" s="137" t="s">
        <v>393</v>
      </c>
      <c r="G24" s="228">
        <f>ROUNDUP('7990NTP-P'!L13*0.235,2)</f>
        <v>0</v>
      </c>
      <c r="H24" s="239"/>
      <c r="I24" s="135" t="s">
        <v>213</v>
      </c>
      <c r="J24" s="137" t="s">
        <v>393</v>
      </c>
      <c r="K24" s="228">
        <f>ROUNDUP('7990NTP-P'!M13*0.235,2)</f>
        <v>0</v>
      </c>
      <c r="L24" s="239"/>
      <c r="M24" s="135" t="s">
        <v>213</v>
      </c>
      <c r="N24" s="137" t="s">
        <v>393</v>
      </c>
      <c r="O24" s="228">
        <f>ROUNDUP('7990NTP-P'!N13*0.235,2)</f>
        <v>0</v>
      </c>
      <c r="P24" s="239"/>
      <c r="Q24" s="135" t="s">
        <v>213</v>
      </c>
      <c r="R24" s="137" t="s">
        <v>393</v>
      </c>
      <c r="S24" s="228">
        <f>ROUNDUP('7990NTP-P'!O13*0.235,2)</f>
        <v>0</v>
      </c>
      <c r="T24" s="239"/>
      <c r="U24" s="135" t="s">
        <v>213</v>
      </c>
      <c r="V24" s="137" t="s">
        <v>393</v>
      </c>
      <c r="W24" s="228">
        <f>ROUNDUP('7990NTP-P'!P13*0.235,2)</f>
        <v>0</v>
      </c>
      <c r="X24" s="239"/>
      <c r="Y24" s="135" t="s">
        <v>213</v>
      </c>
      <c r="Z24" s="137" t="s">
        <v>393</v>
      </c>
      <c r="AA24" s="228">
        <f>ROUNDUP('7990NTP-P'!Q13*0.235,2)</f>
        <v>0</v>
      </c>
      <c r="AB24" s="239"/>
      <c r="AC24" s="216">
        <f t="shared" si="0"/>
        <v>0</v>
      </c>
      <c r="AD24" s="206"/>
      <c r="AE24" s="238"/>
      <c r="AF24" s="189"/>
      <c r="AG24" s="189"/>
    </row>
    <row r="25" spans="1:33" ht="14" x14ac:dyDescent="0.3">
      <c r="A25" s="208"/>
      <c r="B25" s="240"/>
      <c r="C25" s="210"/>
      <c r="D25" s="213"/>
      <c r="E25" s="208"/>
      <c r="F25" s="241"/>
      <c r="G25" s="228"/>
      <c r="H25" s="239"/>
      <c r="I25" s="208"/>
      <c r="J25" s="241"/>
      <c r="K25" s="228"/>
      <c r="L25" s="239"/>
      <c r="M25" s="208"/>
      <c r="N25" s="241"/>
      <c r="O25" s="228"/>
      <c r="P25" s="239"/>
      <c r="Q25" s="208"/>
      <c r="R25" s="241"/>
      <c r="S25" s="228"/>
      <c r="T25" s="239"/>
      <c r="U25" s="208"/>
      <c r="V25" s="241"/>
      <c r="W25" s="228"/>
      <c r="X25" s="239"/>
      <c r="Y25" s="208"/>
      <c r="Z25" s="241"/>
      <c r="AA25" s="228"/>
      <c r="AB25" s="239"/>
      <c r="AC25" s="216"/>
      <c r="AD25" s="206"/>
      <c r="AE25" s="238"/>
      <c r="AF25" s="189"/>
      <c r="AG25" s="189"/>
    </row>
    <row r="26" spans="1:33" ht="25.5" x14ac:dyDescent="0.3">
      <c r="A26" s="108" t="s">
        <v>418</v>
      </c>
      <c r="B26" s="128" t="s">
        <v>420</v>
      </c>
      <c r="C26" s="210">
        <f>ROUNDDOWN('7990NTP-P'!K14-('7990NTP-P'!K14*0.3066),2)</f>
        <v>0</v>
      </c>
      <c r="D26" s="226">
        <f>'7990NTP-P'!C14</f>
        <v>0</v>
      </c>
      <c r="E26" s="138" t="s">
        <v>418</v>
      </c>
      <c r="F26" s="137" t="s">
        <v>420</v>
      </c>
      <c r="G26" s="228">
        <f>ROUNDDOWN('7990NTP-P'!L14-('7990NTP-P'!L14*0.3066),2)</f>
        <v>0</v>
      </c>
      <c r="H26" s="229">
        <f>'7990NTP-P'!D14</f>
        <v>0</v>
      </c>
      <c r="I26" s="138" t="s">
        <v>418</v>
      </c>
      <c r="J26" s="137" t="s">
        <v>420</v>
      </c>
      <c r="K26" s="228">
        <f>ROUNDDOWN('7990NTP-P'!M14-('7990NTP-P'!M14*0.3066),2)</f>
        <v>0</v>
      </c>
      <c r="L26" s="229">
        <f>'7990NTP-P'!E14</f>
        <v>0</v>
      </c>
      <c r="M26" s="138" t="s">
        <v>418</v>
      </c>
      <c r="N26" s="137" t="s">
        <v>420</v>
      </c>
      <c r="O26" s="228">
        <f>ROUNDDOWN('7990NTP-P'!N14-('7990NTP-P'!N14*0.3066),2)</f>
        <v>0</v>
      </c>
      <c r="P26" s="229">
        <f>'7990NTP-P'!F14</f>
        <v>0</v>
      </c>
      <c r="Q26" s="138" t="s">
        <v>418</v>
      </c>
      <c r="R26" s="137" t="s">
        <v>420</v>
      </c>
      <c r="S26" s="228">
        <f>ROUNDDOWN('7990NTP-P'!O14-('7990NTP-P'!O14*0.3066),2)</f>
        <v>0</v>
      </c>
      <c r="T26" s="229">
        <f>'7990NTP-P'!G14</f>
        <v>0</v>
      </c>
      <c r="U26" s="138" t="s">
        <v>418</v>
      </c>
      <c r="V26" s="137" t="s">
        <v>420</v>
      </c>
      <c r="W26" s="228">
        <f>ROUNDDOWN('7990NTP-P'!P14-('7990NTP-P'!P14*0.3066),2)</f>
        <v>0</v>
      </c>
      <c r="X26" s="229">
        <f>'7990NTP-P'!H14</f>
        <v>0</v>
      </c>
      <c r="Y26" s="138" t="s">
        <v>418</v>
      </c>
      <c r="Z26" s="137" t="s">
        <v>420</v>
      </c>
      <c r="AA26" s="228">
        <f>ROUNDDOWN('7990NTP-P'!Q14-('7990NTP-P'!Q14*0.3066),2)</f>
        <v>0</v>
      </c>
      <c r="AB26" s="229">
        <f>'7990NTP-P'!I14</f>
        <v>0</v>
      </c>
      <c r="AC26" s="216">
        <f t="shared" si="0"/>
        <v>0</v>
      </c>
      <c r="AD26" s="206"/>
      <c r="AE26" s="238"/>
      <c r="AF26" s="189"/>
      <c r="AG26" s="189"/>
    </row>
    <row r="27" spans="1:33" ht="53" customHeight="1" x14ac:dyDescent="0.3">
      <c r="A27" s="108" t="s">
        <v>419</v>
      </c>
      <c r="B27" s="128" t="s">
        <v>421</v>
      </c>
      <c r="C27" s="210">
        <f>ROUNDUP('7990NTP-P'!K14*0.3066,2)</f>
        <v>0</v>
      </c>
      <c r="D27" s="213"/>
      <c r="E27" s="138" t="s">
        <v>419</v>
      </c>
      <c r="F27" s="137" t="s">
        <v>421</v>
      </c>
      <c r="G27" s="228">
        <f>ROUNDUP('7990NTP-P'!L14*0.3066,2)</f>
        <v>0</v>
      </c>
      <c r="H27" s="239"/>
      <c r="I27" s="138" t="s">
        <v>419</v>
      </c>
      <c r="J27" s="137" t="s">
        <v>421</v>
      </c>
      <c r="K27" s="228">
        <f>ROUNDUP('7990NTP-P'!M14*0.3066,2)</f>
        <v>0</v>
      </c>
      <c r="L27" s="239"/>
      <c r="M27" s="138" t="s">
        <v>419</v>
      </c>
      <c r="N27" s="137" t="s">
        <v>421</v>
      </c>
      <c r="O27" s="228">
        <f>ROUNDUP('7990NTP-P'!N14*0.3066,2)</f>
        <v>0</v>
      </c>
      <c r="P27" s="239"/>
      <c r="Q27" s="138" t="s">
        <v>419</v>
      </c>
      <c r="R27" s="137" t="s">
        <v>421</v>
      </c>
      <c r="S27" s="228">
        <f>ROUNDUP('7990NTP-P'!O14*0.3066,2)</f>
        <v>0</v>
      </c>
      <c r="T27" s="239"/>
      <c r="U27" s="138" t="s">
        <v>419</v>
      </c>
      <c r="V27" s="137" t="s">
        <v>421</v>
      </c>
      <c r="W27" s="228">
        <f>ROUNDUP('7990NTP-P'!P14*0.3066,2)</f>
        <v>0</v>
      </c>
      <c r="X27" s="239"/>
      <c r="Y27" s="138" t="s">
        <v>419</v>
      </c>
      <c r="Z27" s="137" t="s">
        <v>421</v>
      </c>
      <c r="AA27" s="228">
        <f>ROUNDUP('7990NTP-P'!Q14*0.3066,2)</f>
        <v>0</v>
      </c>
      <c r="AB27" s="239"/>
      <c r="AC27" s="216">
        <f t="shared" si="0"/>
        <v>0</v>
      </c>
      <c r="AD27" s="206"/>
      <c r="AE27" s="238"/>
      <c r="AF27" s="189"/>
      <c r="AG27" s="189"/>
    </row>
    <row r="28" spans="1:33" ht="14" x14ac:dyDescent="0.3">
      <c r="A28" s="208"/>
      <c r="B28" s="209"/>
      <c r="C28" s="231"/>
      <c r="D28" s="232"/>
      <c r="E28" s="208"/>
      <c r="F28" s="227"/>
      <c r="G28" s="233"/>
      <c r="H28" s="234"/>
      <c r="I28" s="208"/>
      <c r="J28" s="227"/>
      <c r="K28" s="233"/>
      <c r="L28" s="234"/>
      <c r="M28" s="208"/>
      <c r="N28" s="227"/>
      <c r="O28" s="233"/>
      <c r="P28" s="234"/>
      <c r="Q28" s="208"/>
      <c r="R28" s="227"/>
      <c r="S28" s="233"/>
      <c r="T28" s="234"/>
      <c r="U28" s="208"/>
      <c r="V28" s="227"/>
      <c r="W28" s="233"/>
      <c r="X28" s="234"/>
      <c r="Y28" s="208"/>
      <c r="Z28" s="227"/>
      <c r="AA28" s="233"/>
      <c r="AB28" s="234"/>
      <c r="AC28" s="216"/>
      <c r="AD28" s="206"/>
      <c r="AE28" s="238"/>
      <c r="AF28" s="189"/>
      <c r="AG28" s="189"/>
    </row>
    <row r="29" spans="1:33" ht="42" customHeight="1" x14ac:dyDescent="0.3">
      <c r="A29" s="108" t="s">
        <v>210</v>
      </c>
      <c r="B29" s="128" t="s">
        <v>302</v>
      </c>
      <c r="C29" s="210">
        <f>ROUNDDOWN('7990NTP-P'!K15-('7990NTP-P'!K15*0.1916),2)</f>
        <v>0</v>
      </c>
      <c r="D29" s="226">
        <f>'7990NTP-P'!C15</f>
        <v>0</v>
      </c>
      <c r="E29" s="138" t="s">
        <v>210</v>
      </c>
      <c r="F29" s="137" t="s">
        <v>302</v>
      </c>
      <c r="G29" s="228">
        <f>ROUNDDOWN('7990NTP-P'!L15-('7990NTP-P'!L15*0.1916),2)</f>
        <v>0</v>
      </c>
      <c r="H29" s="229">
        <f>'7990NTP-P'!D15</f>
        <v>0</v>
      </c>
      <c r="I29" s="138" t="s">
        <v>210</v>
      </c>
      <c r="J29" s="137" t="s">
        <v>302</v>
      </c>
      <c r="K29" s="228">
        <f>ROUNDDOWN('7990NTP-P'!M15-('7990NTP-P'!M15*0.1916),2)</f>
        <v>0</v>
      </c>
      <c r="L29" s="229">
        <f>'7990NTP-P'!E15</f>
        <v>0</v>
      </c>
      <c r="M29" s="138" t="s">
        <v>210</v>
      </c>
      <c r="N29" s="137" t="s">
        <v>302</v>
      </c>
      <c r="O29" s="228">
        <f>ROUNDDOWN('7990NTP-P'!N15-('7990NTP-P'!N15*0.1916),2)</f>
        <v>0</v>
      </c>
      <c r="P29" s="229">
        <f>'7990NTP-P'!F15</f>
        <v>0</v>
      </c>
      <c r="Q29" s="138" t="s">
        <v>210</v>
      </c>
      <c r="R29" s="137" t="s">
        <v>302</v>
      </c>
      <c r="S29" s="228">
        <f>ROUNDDOWN('7990NTP-P'!O15-('7990NTP-P'!O15*0.1916),2)</f>
        <v>0</v>
      </c>
      <c r="T29" s="229">
        <f>'7990NTP-P'!G15</f>
        <v>0</v>
      </c>
      <c r="U29" s="138" t="s">
        <v>210</v>
      </c>
      <c r="V29" s="137" t="s">
        <v>302</v>
      </c>
      <c r="W29" s="228">
        <f>ROUNDDOWN('7990NTP-P'!P15-('7990NTP-P'!P15*0.1916),2)</f>
        <v>0</v>
      </c>
      <c r="X29" s="229">
        <f>'7990NTP-P'!H15</f>
        <v>0</v>
      </c>
      <c r="Y29" s="138" t="s">
        <v>210</v>
      </c>
      <c r="Z29" s="137" t="s">
        <v>302</v>
      </c>
      <c r="AA29" s="228">
        <f>ROUNDDOWN('7990NTP-P'!Q15-('7990NTP-P'!Q15*0.1916),2)</f>
        <v>0</v>
      </c>
      <c r="AB29" s="229">
        <f>'7990NTP-P'!I15</f>
        <v>0</v>
      </c>
      <c r="AC29" s="216">
        <f t="shared" si="0"/>
        <v>0</v>
      </c>
      <c r="AD29" s="206"/>
      <c r="AE29" s="238"/>
      <c r="AF29" s="189"/>
      <c r="AG29" s="189"/>
    </row>
    <row r="30" spans="1:33" ht="39" customHeight="1" x14ac:dyDescent="0.3">
      <c r="A30" s="108" t="s">
        <v>211</v>
      </c>
      <c r="B30" s="128" t="s">
        <v>394</v>
      </c>
      <c r="C30" s="210">
        <f>ROUNDUP('7990NTP-P'!K15*0.1916,2)</f>
        <v>0</v>
      </c>
      <c r="D30" s="213"/>
      <c r="E30" s="138" t="s">
        <v>211</v>
      </c>
      <c r="F30" s="137" t="s">
        <v>394</v>
      </c>
      <c r="G30" s="228">
        <f>ROUNDUP('7990NTP-P'!L15*0.1916,2)</f>
        <v>0</v>
      </c>
      <c r="H30" s="239"/>
      <c r="I30" s="138" t="s">
        <v>211</v>
      </c>
      <c r="J30" s="137" t="s">
        <v>394</v>
      </c>
      <c r="K30" s="228">
        <f>ROUNDUP('7990NTP-P'!M15*0.1916,2)</f>
        <v>0</v>
      </c>
      <c r="L30" s="239"/>
      <c r="M30" s="138" t="s">
        <v>211</v>
      </c>
      <c r="N30" s="137" t="s">
        <v>394</v>
      </c>
      <c r="O30" s="228">
        <f>ROUNDUP('7990NTP-P'!N15*0.1916,2)</f>
        <v>0</v>
      </c>
      <c r="P30" s="239"/>
      <c r="Q30" s="138" t="s">
        <v>211</v>
      </c>
      <c r="R30" s="137" t="s">
        <v>394</v>
      </c>
      <c r="S30" s="228">
        <f>ROUNDUP('7990NTP-P'!O15*0.1916,2)</f>
        <v>0</v>
      </c>
      <c r="T30" s="239"/>
      <c r="U30" s="138" t="s">
        <v>211</v>
      </c>
      <c r="V30" s="137" t="s">
        <v>394</v>
      </c>
      <c r="W30" s="228">
        <f>ROUNDUP('7990NTP-P'!P15*0.1916,2)</f>
        <v>0</v>
      </c>
      <c r="X30" s="239"/>
      <c r="Y30" s="138" t="s">
        <v>211</v>
      </c>
      <c r="Z30" s="137" t="s">
        <v>394</v>
      </c>
      <c r="AA30" s="228">
        <f>ROUNDUP('7990NTP-P'!Q15*0.1916,2)</f>
        <v>0</v>
      </c>
      <c r="AB30" s="239"/>
      <c r="AC30" s="216">
        <f t="shared" si="0"/>
        <v>0</v>
      </c>
      <c r="AD30" s="236"/>
      <c r="AE30" s="237"/>
      <c r="AF30" s="189"/>
      <c r="AG30" s="189"/>
    </row>
    <row r="31" spans="1:33" ht="13" x14ac:dyDescent="0.3">
      <c r="A31" s="235"/>
      <c r="B31" s="209"/>
      <c r="C31" s="231"/>
      <c r="D31" s="232"/>
      <c r="E31" s="235"/>
      <c r="F31" s="227"/>
      <c r="G31" s="233"/>
      <c r="H31" s="234"/>
      <c r="I31" s="235"/>
      <c r="J31" s="227"/>
      <c r="K31" s="233"/>
      <c r="L31" s="234"/>
      <c r="M31" s="235"/>
      <c r="N31" s="227"/>
      <c r="O31" s="233"/>
      <c r="P31" s="234"/>
      <c r="Q31" s="235"/>
      <c r="R31" s="227"/>
      <c r="S31" s="233"/>
      <c r="T31" s="234"/>
      <c r="U31" s="235"/>
      <c r="V31" s="227"/>
      <c r="W31" s="233"/>
      <c r="X31" s="234"/>
      <c r="Y31" s="235"/>
      <c r="Z31" s="227"/>
      <c r="AA31" s="233"/>
      <c r="AB31" s="234"/>
      <c r="AC31" s="216"/>
      <c r="AD31" s="188"/>
      <c r="AE31" s="189"/>
      <c r="AF31" s="189"/>
      <c r="AG31" s="189"/>
    </row>
    <row r="32" spans="1:33" ht="52" customHeight="1" x14ac:dyDescent="0.3">
      <c r="A32" s="116" t="s">
        <v>351</v>
      </c>
      <c r="B32" s="129" t="s">
        <v>401</v>
      </c>
      <c r="C32" s="210">
        <f>ROUNDDOWN('7990NTP-P'!K16-('7990NTP-P'!K16*0.235),2)</f>
        <v>0</v>
      </c>
      <c r="D32" s="226">
        <f>'7990NTP-P'!C16</f>
        <v>0</v>
      </c>
      <c r="E32" s="139" t="s">
        <v>351</v>
      </c>
      <c r="F32" s="129" t="s">
        <v>401</v>
      </c>
      <c r="G32" s="228">
        <f>ROUNDDOWN('7990NTP-P'!L16-('7990NTP-P'!L16*0.235),2)</f>
        <v>0</v>
      </c>
      <c r="H32" s="229">
        <f>'7990NTP-P'!D16</f>
        <v>0</v>
      </c>
      <c r="I32" s="139" t="s">
        <v>351</v>
      </c>
      <c r="J32" s="129" t="s">
        <v>401</v>
      </c>
      <c r="K32" s="228">
        <f>ROUNDDOWN('7990NTP-P'!M16-('7990NTP-P'!M16*0.235),2)</f>
        <v>0</v>
      </c>
      <c r="L32" s="229">
        <f>'7990NTP-P'!E16</f>
        <v>0</v>
      </c>
      <c r="M32" s="139" t="s">
        <v>351</v>
      </c>
      <c r="N32" s="129" t="s">
        <v>401</v>
      </c>
      <c r="O32" s="228">
        <f>ROUNDDOWN('7990NTP-P'!N16-('7990NTP-P'!N16*0.235),2)</f>
        <v>0</v>
      </c>
      <c r="P32" s="229">
        <f>'7990NTP-P'!F16</f>
        <v>0</v>
      </c>
      <c r="Q32" s="139" t="s">
        <v>351</v>
      </c>
      <c r="R32" s="129" t="s">
        <v>401</v>
      </c>
      <c r="S32" s="228">
        <f>ROUNDDOWN('7990NTP-P'!O16-('7990NTP-P'!O16*0.235),2)</f>
        <v>0</v>
      </c>
      <c r="T32" s="229">
        <f>'7990NTP-P'!G16</f>
        <v>0</v>
      </c>
      <c r="U32" s="139" t="s">
        <v>351</v>
      </c>
      <c r="V32" s="129" t="s">
        <v>401</v>
      </c>
      <c r="W32" s="228">
        <f>ROUNDDOWN('7990NTP-P'!P16-('7990NTP-P'!P16*0.235),2)</f>
        <v>0</v>
      </c>
      <c r="X32" s="229">
        <f>'7990NTP-P'!H16</f>
        <v>0</v>
      </c>
      <c r="Y32" s="139" t="s">
        <v>351</v>
      </c>
      <c r="Z32" s="129" t="s">
        <v>401</v>
      </c>
      <c r="AA32" s="228">
        <f>ROUNDDOWN('7990NTP-P'!Q16-('7990NTP-P'!Q16*0.235),2)</f>
        <v>0</v>
      </c>
      <c r="AB32" s="229">
        <f>'7990NTP-P'!I16</f>
        <v>0</v>
      </c>
      <c r="AC32" s="216">
        <f t="shared" si="0"/>
        <v>0</v>
      </c>
      <c r="AD32" s="188"/>
      <c r="AE32" s="189"/>
      <c r="AF32" s="189"/>
      <c r="AG32" s="189"/>
    </row>
    <row r="33" spans="1:33" ht="82" customHeight="1" x14ac:dyDescent="0.3">
      <c r="A33" s="116" t="s">
        <v>352</v>
      </c>
      <c r="B33" s="129" t="s">
        <v>422</v>
      </c>
      <c r="C33" s="210">
        <f>ROUNDUP('7990NTP-P'!K16*0.235,2)</f>
        <v>0</v>
      </c>
      <c r="D33" s="242"/>
      <c r="E33" s="139" t="s">
        <v>352</v>
      </c>
      <c r="F33" s="129" t="s">
        <v>422</v>
      </c>
      <c r="G33" s="228">
        <f>ROUNDUP('7990NTP-P'!L16*0.235,2)</f>
        <v>0</v>
      </c>
      <c r="H33" s="243"/>
      <c r="I33" s="139" t="s">
        <v>352</v>
      </c>
      <c r="J33" s="129" t="s">
        <v>422</v>
      </c>
      <c r="K33" s="228">
        <f>ROUNDUP('7990NTP-P'!M16*0.235,2)</f>
        <v>0</v>
      </c>
      <c r="L33" s="243"/>
      <c r="M33" s="139" t="s">
        <v>352</v>
      </c>
      <c r="N33" s="129" t="s">
        <v>422</v>
      </c>
      <c r="O33" s="228">
        <f>ROUNDUP('7990NTP-P'!N16*0.235,2)</f>
        <v>0</v>
      </c>
      <c r="P33" s="243"/>
      <c r="Q33" s="139" t="s">
        <v>352</v>
      </c>
      <c r="R33" s="129" t="s">
        <v>422</v>
      </c>
      <c r="S33" s="228">
        <f>ROUNDUP('7990NTP-P'!O16*0.235,2)</f>
        <v>0</v>
      </c>
      <c r="T33" s="243"/>
      <c r="U33" s="139" t="s">
        <v>352</v>
      </c>
      <c r="V33" s="129" t="s">
        <v>422</v>
      </c>
      <c r="W33" s="228">
        <f>ROUNDUP('7990NTP-P'!P16*0.235,2)</f>
        <v>0</v>
      </c>
      <c r="X33" s="243"/>
      <c r="Y33" s="139" t="s">
        <v>352</v>
      </c>
      <c r="Z33" s="129" t="s">
        <v>422</v>
      </c>
      <c r="AA33" s="228">
        <f>ROUNDUP('7990NTP-P'!Q16*0.235,2)</f>
        <v>0</v>
      </c>
      <c r="AB33" s="243"/>
      <c r="AC33" s="216">
        <f t="shared" si="0"/>
        <v>0</v>
      </c>
      <c r="AD33" s="188"/>
      <c r="AE33" s="189"/>
      <c r="AF33" s="189"/>
      <c r="AG33" s="189"/>
    </row>
    <row r="34" spans="1:33" ht="14" x14ac:dyDescent="0.3">
      <c r="A34" s="208"/>
      <c r="B34" s="240"/>
      <c r="C34" s="210"/>
      <c r="D34" s="242"/>
      <c r="E34" s="208"/>
      <c r="F34" s="241"/>
      <c r="G34" s="228"/>
      <c r="H34" s="243"/>
      <c r="I34" s="208"/>
      <c r="J34" s="241"/>
      <c r="K34" s="228"/>
      <c r="L34" s="243"/>
      <c r="M34" s="208"/>
      <c r="N34" s="241"/>
      <c r="O34" s="228"/>
      <c r="P34" s="243"/>
      <c r="Q34" s="208"/>
      <c r="R34" s="241"/>
      <c r="S34" s="228"/>
      <c r="T34" s="243"/>
      <c r="U34" s="208"/>
      <c r="V34" s="241"/>
      <c r="W34" s="228"/>
      <c r="X34" s="243"/>
      <c r="Y34" s="208"/>
      <c r="Z34" s="241"/>
      <c r="AA34" s="228"/>
      <c r="AB34" s="243"/>
      <c r="AC34" s="216"/>
      <c r="AD34" s="188"/>
      <c r="AE34" s="189"/>
      <c r="AF34" s="189"/>
      <c r="AG34" s="189"/>
    </row>
    <row r="35" spans="1:33" ht="66.5" customHeight="1" x14ac:dyDescent="0.3">
      <c r="A35" s="108" t="s">
        <v>423</v>
      </c>
      <c r="B35" s="129" t="s">
        <v>425</v>
      </c>
      <c r="C35" s="210">
        <f>ROUNDDOWN('7990NTP-P'!K17-('7990NTP-P'!K17*0.3066),2)</f>
        <v>0</v>
      </c>
      <c r="D35" s="226">
        <f>'7990NTP-P'!C17</f>
        <v>0</v>
      </c>
      <c r="E35" s="138" t="s">
        <v>423</v>
      </c>
      <c r="F35" s="129" t="s">
        <v>425</v>
      </c>
      <c r="G35" s="228">
        <f>ROUNDDOWN('7990NTP-P'!L17-('7990NTP-P'!L17*0.3066),2)</f>
        <v>0</v>
      </c>
      <c r="H35" s="229">
        <f>'7990NTP-P'!D17</f>
        <v>0</v>
      </c>
      <c r="I35" s="138" t="s">
        <v>423</v>
      </c>
      <c r="J35" s="129" t="s">
        <v>425</v>
      </c>
      <c r="K35" s="228">
        <f>ROUNDDOWN('7990NTP-P'!M17-('7990NTP-P'!M17*0.3066),2)</f>
        <v>0</v>
      </c>
      <c r="L35" s="229">
        <f>'7990NTP-P'!E17</f>
        <v>0</v>
      </c>
      <c r="M35" s="138" t="s">
        <v>423</v>
      </c>
      <c r="N35" s="129" t="s">
        <v>425</v>
      </c>
      <c r="O35" s="228">
        <f>ROUNDDOWN('7990NTP-P'!N17-('7990NTP-P'!N17*0.3066),2)</f>
        <v>0</v>
      </c>
      <c r="P35" s="229">
        <f>'7990NTP-P'!F17</f>
        <v>0</v>
      </c>
      <c r="Q35" s="138" t="s">
        <v>423</v>
      </c>
      <c r="R35" s="129" t="s">
        <v>425</v>
      </c>
      <c r="S35" s="228">
        <f>ROUNDDOWN('7990NTP-P'!O17-('7990NTP-P'!O17*0.3066),2)</f>
        <v>0</v>
      </c>
      <c r="T35" s="229">
        <f>'7990NTP-P'!G17</f>
        <v>0</v>
      </c>
      <c r="U35" s="138" t="s">
        <v>423</v>
      </c>
      <c r="V35" s="129" t="s">
        <v>425</v>
      </c>
      <c r="W35" s="228">
        <f>ROUNDDOWN('7990NTP-P'!P17-('7990NTP-P'!P17*0.3066),2)</f>
        <v>0</v>
      </c>
      <c r="X35" s="229">
        <f>'7990NTP-P'!H17</f>
        <v>0</v>
      </c>
      <c r="Y35" s="138" t="s">
        <v>423</v>
      </c>
      <c r="Z35" s="129" t="s">
        <v>425</v>
      </c>
      <c r="AA35" s="228">
        <f>ROUNDDOWN('7990NTP-P'!Q17-('7990NTP-P'!Q17*0.3066),2)</f>
        <v>0</v>
      </c>
      <c r="AB35" s="229">
        <f>'7990NTP-P'!I17</f>
        <v>0</v>
      </c>
      <c r="AC35" s="216">
        <f t="shared" si="0"/>
        <v>0</v>
      </c>
      <c r="AD35" s="188"/>
      <c r="AE35" s="189"/>
      <c r="AF35" s="189"/>
      <c r="AG35" s="189"/>
    </row>
    <row r="36" spans="1:33" ht="65" customHeight="1" x14ac:dyDescent="0.3">
      <c r="A36" s="108" t="s">
        <v>424</v>
      </c>
      <c r="B36" s="129" t="s">
        <v>426</v>
      </c>
      <c r="C36" s="210">
        <f>ROUNDUP('7990NTP-P'!K17*0.3066,2)</f>
        <v>0</v>
      </c>
      <c r="D36" s="242"/>
      <c r="E36" s="138" t="s">
        <v>424</v>
      </c>
      <c r="F36" s="129" t="s">
        <v>426</v>
      </c>
      <c r="G36" s="228">
        <f>ROUNDUP('7990NTP-P'!L17*0.3066,2)</f>
        <v>0</v>
      </c>
      <c r="H36" s="243"/>
      <c r="I36" s="138" t="s">
        <v>424</v>
      </c>
      <c r="J36" s="129" t="s">
        <v>426</v>
      </c>
      <c r="K36" s="228">
        <f>ROUNDUP('7990NTP-P'!M17*0.3066,2)</f>
        <v>0</v>
      </c>
      <c r="L36" s="243"/>
      <c r="M36" s="138" t="s">
        <v>424</v>
      </c>
      <c r="N36" s="129" t="s">
        <v>426</v>
      </c>
      <c r="O36" s="228">
        <f>ROUNDUP('7990NTP-P'!N17*0.3066,2)</f>
        <v>0</v>
      </c>
      <c r="P36" s="243"/>
      <c r="Q36" s="138" t="s">
        <v>424</v>
      </c>
      <c r="R36" s="129" t="s">
        <v>426</v>
      </c>
      <c r="S36" s="228">
        <f>ROUNDUP('7990NTP-P'!O17*0.3066,2)</f>
        <v>0</v>
      </c>
      <c r="T36" s="243"/>
      <c r="U36" s="138" t="s">
        <v>424</v>
      </c>
      <c r="V36" s="129" t="s">
        <v>426</v>
      </c>
      <c r="W36" s="228">
        <f>ROUNDUP('7990NTP-P'!P17*0.3066,2)</f>
        <v>0</v>
      </c>
      <c r="X36" s="243"/>
      <c r="Y36" s="138" t="s">
        <v>424</v>
      </c>
      <c r="Z36" s="129" t="s">
        <v>426</v>
      </c>
      <c r="AA36" s="228">
        <f>ROUNDUP('7990NTP-P'!Q17*0.3066,2)</f>
        <v>0</v>
      </c>
      <c r="AB36" s="243"/>
      <c r="AC36" s="216">
        <f t="shared" si="0"/>
        <v>0</v>
      </c>
      <c r="AD36" s="188"/>
      <c r="AE36" s="189"/>
      <c r="AF36" s="189"/>
      <c r="AG36" s="189"/>
    </row>
    <row r="37" spans="1:33" ht="13" x14ac:dyDescent="0.3">
      <c r="A37" s="208"/>
      <c r="B37" s="209"/>
      <c r="C37" s="231"/>
      <c r="D37" s="232"/>
      <c r="E37" s="208"/>
      <c r="F37" s="227"/>
      <c r="G37" s="233"/>
      <c r="H37" s="234"/>
      <c r="I37" s="208"/>
      <c r="J37" s="227"/>
      <c r="K37" s="233"/>
      <c r="L37" s="234"/>
      <c r="M37" s="208"/>
      <c r="N37" s="227"/>
      <c r="O37" s="233"/>
      <c r="P37" s="234"/>
      <c r="Q37" s="208"/>
      <c r="R37" s="227"/>
      <c r="S37" s="233"/>
      <c r="T37" s="234"/>
      <c r="U37" s="208"/>
      <c r="V37" s="227"/>
      <c r="W37" s="233"/>
      <c r="X37" s="234"/>
      <c r="Y37" s="208"/>
      <c r="Z37" s="227"/>
      <c r="AA37" s="233"/>
      <c r="AB37" s="234"/>
      <c r="AC37" s="216"/>
      <c r="AD37" s="188"/>
      <c r="AE37" s="189"/>
      <c r="AF37" s="189"/>
      <c r="AG37" s="189"/>
    </row>
    <row r="38" spans="1:33" ht="79.5" customHeight="1" x14ac:dyDescent="0.3">
      <c r="A38" s="108" t="s">
        <v>353</v>
      </c>
      <c r="B38" s="129" t="s">
        <v>214</v>
      </c>
      <c r="C38" s="210">
        <f>ROUNDDOWN('7990NTP-P'!K18-('7990NTP-P'!K18*0.1916),2)</f>
        <v>0</v>
      </c>
      <c r="D38" s="226">
        <f>'7990NTP-P'!C18</f>
        <v>0</v>
      </c>
      <c r="E38" s="138" t="s">
        <v>353</v>
      </c>
      <c r="F38" s="129" t="s">
        <v>214</v>
      </c>
      <c r="G38" s="228">
        <f>ROUNDDOWN('7990NTP-P'!L18-('7990NTP-P'!L18*0.1916),2)</f>
        <v>0</v>
      </c>
      <c r="H38" s="229">
        <f>'7990NTP-P'!D18</f>
        <v>0</v>
      </c>
      <c r="I38" s="138" t="s">
        <v>353</v>
      </c>
      <c r="J38" s="129" t="s">
        <v>214</v>
      </c>
      <c r="K38" s="228">
        <f>ROUNDDOWN('7990NTP-P'!M18-('7990NTP-P'!M18*0.1916),2)</f>
        <v>0</v>
      </c>
      <c r="L38" s="229">
        <f>'7990NTP-P'!E18</f>
        <v>0</v>
      </c>
      <c r="M38" s="138" t="s">
        <v>353</v>
      </c>
      <c r="N38" s="129" t="s">
        <v>214</v>
      </c>
      <c r="O38" s="228">
        <f>ROUNDDOWN('7990NTP-P'!N18-('7990NTP-P'!N18*0.1916),2)</f>
        <v>0</v>
      </c>
      <c r="P38" s="229">
        <f>'7990NTP-P'!F18</f>
        <v>0</v>
      </c>
      <c r="Q38" s="138" t="s">
        <v>353</v>
      </c>
      <c r="R38" s="129" t="s">
        <v>214</v>
      </c>
      <c r="S38" s="228">
        <f>ROUNDDOWN('7990NTP-P'!O18-('7990NTP-P'!O18*0.1916),2)</f>
        <v>0</v>
      </c>
      <c r="T38" s="229">
        <f>'7990NTP-P'!G18</f>
        <v>0</v>
      </c>
      <c r="U38" s="138" t="s">
        <v>353</v>
      </c>
      <c r="V38" s="129" t="s">
        <v>214</v>
      </c>
      <c r="W38" s="228">
        <f>ROUNDDOWN('7990NTP-P'!P18-('7990NTP-P'!P18*0.1916),2)</f>
        <v>0</v>
      </c>
      <c r="X38" s="229">
        <f>'7990NTP-P'!H18</f>
        <v>0</v>
      </c>
      <c r="Y38" s="138" t="s">
        <v>353</v>
      </c>
      <c r="Z38" s="129" t="s">
        <v>214</v>
      </c>
      <c r="AA38" s="228">
        <f>ROUNDDOWN('7990NTP-P'!Q18-('7990NTP-P'!Q18*0.1916),2)</f>
        <v>0</v>
      </c>
      <c r="AB38" s="229">
        <f>'7990NTP-P'!I18</f>
        <v>0</v>
      </c>
      <c r="AC38" s="216">
        <f t="shared" si="0"/>
        <v>0</v>
      </c>
      <c r="AD38" s="188"/>
      <c r="AE38" s="189"/>
      <c r="AF38" s="189"/>
      <c r="AG38" s="189"/>
    </row>
    <row r="39" spans="1:33" ht="92.5" customHeight="1" x14ac:dyDescent="0.3">
      <c r="A39" s="108" t="s">
        <v>354</v>
      </c>
      <c r="B39" s="129" t="s">
        <v>355</v>
      </c>
      <c r="C39" s="210">
        <f>ROUNDUP('7990NTP-P'!K18*0.1916,2)</f>
        <v>0</v>
      </c>
      <c r="D39" s="213"/>
      <c r="E39" s="138" t="s">
        <v>354</v>
      </c>
      <c r="F39" s="129" t="s">
        <v>355</v>
      </c>
      <c r="G39" s="228">
        <f>ROUNDUP('7990NTP-P'!L18*0.1916,2)</f>
        <v>0</v>
      </c>
      <c r="H39" s="239"/>
      <c r="I39" s="138" t="s">
        <v>354</v>
      </c>
      <c r="J39" s="129" t="s">
        <v>355</v>
      </c>
      <c r="K39" s="228">
        <f>ROUNDUP('7990NTP-P'!M18*0.1916,2)</f>
        <v>0</v>
      </c>
      <c r="L39" s="239"/>
      <c r="M39" s="138" t="s">
        <v>354</v>
      </c>
      <c r="N39" s="129" t="s">
        <v>355</v>
      </c>
      <c r="O39" s="228">
        <f>ROUNDUP('7990NTP-P'!N18*0.1916,2)</f>
        <v>0</v>
      </c>
      <c r="P39" s="239"/>
      <c r="Q39" s="138" t="s">
        <v>354</v>
      </c>
      <c r="R39" s="129" t="s">
        <v>355</v>
      </c>
      <c r="S39" s="228">
        <f>ROUNDUP('7990NTP-P'!O18*0.1916,2)</f>
        <v>0</v>
      </c>
      <c r="T39" s="239"/>
      <c r="U39" s="138" t="s">
        <v>354</v>
      </c>
      <c r="V39" s="129" t="s">
        <v>355</v>
      </c>
      <c r="W39" s="228">
        <f>ROUNDUP('7990NTP-P'!P18*0.1916,2)</f>
        <v>0</v>
      </c>
      <c r="X39" s="239"/>
      <c r="Y39" s="138" t="s">
        <v>354</v>
      </c>
      <c r="Z39" s="129" t="s">
        <v>355</v>
      </c>
      <c r="AA39" s="228">
        <f>ROUNDUP('7990NTP-P'!Q18*0.1916,2)</f>
        <v>0</v>
      </c>
      <c r="AB39" s="239"/>
      <c r="AC39" s="216">
        <f t="shared" si="0"/>
        <v>0</v>
      </c>
      <c r="AD39" s="188"/>
      <c r="AE39" s="189"/>
      <c r="AF39" s="189"/>
      <c r="AG39" s="189"/>
    </row>
    <row r="40" spans="1:33" ht="14" x14ac:dyDescent="0.3">
      <c r="A40" s="208"/>
      <c r="B40" s="240"/>
      <c r="C40" s="210"/>
      <c r="D40" s="213"/>
      <c r="E40" s="208"/>
      <c r="F40" s="241"/>
      <c r="G40" s="228"/>
      <c r="H40" s="239"/>
      <c r="I40" s="208"/>
      <c r="J40" s="241"/>
      <c r="K40" s="228"/>
      <c r="L40" s="239"/>
      <c r="M40" s="208"/>
      <c r="N40" s="241"/>
      <c r="O40" s="228"/>
      <c r="P40" s="239"/>
      <c r="Q40" s="208"/>
      <c r="R40" s="241"/>
      <c r="S40" s="228"/>
      <c r="T40" s="239"/>
      <c r="U40" s="208"/>
      <c r="V40" s="241"/>
      <c r="W40" s="228"/>
      <c r="X40" s="239"/>
      <c r="Y40" s="208"/>
      <c r="Z40" s="241"/>
      <c r="AA40" s="228"/>
      <c r="AB40" s="239"/>
      <c r="AC40" s="216"/>
      <c r="AD40" s="188"/>
      <c r="AE40" s="189"/>
      <c r="AF40" s="189"/>
      <c r="AG40" s="189"/>
    </row>
    <row r="41" spans="1:33" ht="56" customHeight="1" x14ac:dyDescent="0.3">
      <c r="A41" s="108" t="s">
        <v>190</v>
      </c>
      <c r="B41" s="124" t="s">
        <v>192</v>
      </c>
      <c r="C41" s="210">
        <f>ROUNDDOWN('7990NTP-P'!K19-('7990NTP-P'!K19*0.3066),2)</f>
        <v>0</v>
      </c>
      <c r="D41" s="226">
        <f>'7990NTP-P'!C19</f>
        <v>0</v>
      </c>
      <c r="E41" s="138" t="s">
        <v>190</v>
      </c>
      <c r="F41" s="132" t="s">
        <v>192</v>
      </c>
      <c r="G41" s="228">
        <f>ROUNDDOWN('7990NTP-P'!L19-('7990NTP-P'!L19*0.3066),2)</f>
        <v>0</v>
      </c>
      <c r="H41" s="229">
        <f>'7990NTP-P'!D19</f>
        <v>0</v>
      </c>
      <c r="I41" s="138" t="s">
        <v>190</v>
      </c>
      <c r="J41" s="132" t="s">
        <v>192</v>
      </c>
      <c r="K41" s="228">
        <f>ROUNDDOWN('7990NTP-P'!M19-('7990NTP-P'!M19*0.3066),2)</f>
        <v>0</v>
      </c>
      <c r="L41" s="229">
        <f>'7990NTP-P'!E19</f>
        <v>0</v>
      </c>
      <c r="M41" s="138" t="s">
        <v>190</v>
      </c>
      <c r="N41" s="132" t="s">
        <v>192</v>
      </c>
      <c r="O41" s="228">
        <f>ROUNDDOWN('7990NTP-P'!N19-('7990NTP-P'!N19*0.3066),2)</f>
        <v>0</v>
      </c>
      <c r="P41" s="229">
        <f>'7990NTP-P'!F19</f>
        <v>0</v>
      </c>
      <c r="Q41" s="138" t="s">
        <v>190</v>
      </c>
      <c r="R41" s="132" t="s">
        <v>192</v>
      </c>
      <c r="S41" s="228">
        <f>ROUNDDOWN('7990NTP-P'!O19-('7990NTP-P'!O19*0.3066),2)</f>
        <v>0</v>
      </c>
      <c r="T41" s="229">
        <f>'7990NTP-P'!G19</f>
        <v>0</v>
      </c>
      <c r="U41" s="138" t="s">
        <v>190</v>
      </c>
      <c r="V41" s="132" t="s">
        <v>192</v>
      </c>
      <c r="W41" s="228">
        <f>ROUNDDOWN('7990NTP-P'!P19-('7990NTP-P'!P19*0.3066),2)</f>
        <v>0</v>
      </c>
      <c r="X41" s="229">
        <f>'7990NTP-P'!H19</f>
        <v>0</v>
      </c>
      <c r="Y41" s="138" t="s">
        <v>190</v>
      </c>
      <c r="Z41" s="132" t="s">
        <v>192</v>
      </c>
      <c r="AA41" s="228">
        <f>ROUNDDOWN('7990NTP-P'!Q19-('7990NTP-P'!Q19*0.3066),2)</f>
        <v>0</v>
      </c>
      <c r="AB41" s="229">
        <f>'7990NTP-P'!I19</f>
        <v>0</v>
      </c>
      <c r="AC41" s="216">
        <f t="shared" si="0"/>
        <v>0</v>
      </c>
      <c r="AD41" s="188"/>
      <c r="AE41" s="189"/>
      <c r="AF41" s="189"/>
      <c r="AG41" s="189"/>
    </row>
    <row r="42" spans="1:33" ht="55" customHeight="1" x14ac:dyDescent="0.3">
      <c r="A42" s="108" t="s">
        <v>191</v>
      </c>
      <c r="B42" s="124" t="s">
        <v>193</v>
      </c>
      <c r="C42" s="210">
        <f>ROUNDUP('7990NTP-P'!K19*0.3066,2)</f>
        <v>0</v>
      </c>
      <c r="D42" s="213"/>
      <c r="E42" s="138" t="s">
        <v>191</v>
      </c>
      <c r="F42" s="132" t="s">
        <v>193</v>
      </c>
      <c r="G42" s="228">
        <f>ROUNDUP('7990NTP-P'!L19*0.3066,2)</f>
        <v>0</v>
      </c>
      <c r="H42" s="239"/>
      <c r="I42" s="138" t="s">
        <v>191</v>
      </c>
      <c r="J42" s="132" t="s">
        <v>193</v>
      </c>
      <c r="K42" s="228">
        <f>ROUNDUP('7990NTP-P'!M19*0.3066,2)</f>
        <v>0</v>
      </c>
      <c r="L42" s="239"/>
      <c r="M42" s="138" t="s">
        <v>191</v>
      </c>
      <c r="N42" s="132" t="s">
        <v>193</v>
      </c>
      <c r="O42" s="228">
        <f>ROUNDUP('7990NTP-P'!N19*0.3066,2)</f>
        <v>0</v>
      </c>
      <c r="P42" s="239"/>
      <c r="Q42" s="138" t="s">
        <v>191</v>
      </c>
      <c r="R42" s="132" t="s">
        <v>193</v>
      </c>
      <c r="S42" s="228">
        <f>ROUNDUP('7990NTP-P'!O19*0.3066,2)</f>
        <v>0</v>
      </c>
      <c r="T42" s="239"/>
      <c r="U42" s="138" t="s">
        <v>191</v>
      </c>
      <c r="V42" s="132" t="s">
        <v>193</v>
      </c>
      <c r="W42" s="228">
        <f>ROUNDUP('7990NTP-P'!P19*0.3066,2)</f>
        <v>0</v>
      </c>
      <c r="X42" s="239"/>
      <c r="Y42" s="138" t="s">
        <v>191</v>
      </c>
      <c r="Z42" s="132" t="s">
        <v>193</v>
      </c>
      <c r="AA42" s="228">
        <f>ROUNDUP('7990NTP-P'!Q19*0.3066,2)</f>
        <v>0</v>
      </c>
      <c r="AB42" s="239"/>
      <c r="AC42" s="216">
        <f t="shared" si="0"/>
        <v>0</v>
      </c>
      <c r="AD42" s="188"/>
      <c r="AE42" s="189"/>
      <c r="AF42" s="189"/>
      <c r="AG42" s="189"/>
    </row>
    <row r="43" spans="1:33" ht="13" x14ac:dyDescent="0.3">
      <c r="A43" s="208"/>
      <c r="B43" s="209"/>
      <c r="C43" s="231"/>
      <c r="D43" s="232"/>
      <c r="E43" s="208"/>
      <c r="F43" s="227"/>
      <c r="G43" s="233"/>
      <c r="H43" s="234"/>
      <c r="I43" s="208"/>
      <c r="J43" s="227"/>
      <c r="K43" s="233"/>
      <c r="L43" s="234"/>
      <c r="M43" s="208"/>
      <c r="N43" s="227"/>
      <c r="O43" s="233"/>
      <c r="P43" s="234"/>
      <c r="Q43" s="208"/>
      <c r="R43" s="227"/>
      <c r="S43" s="233"/>
      <c r="T43" s="234"/>
      <c r="U43" s="208"/>
      <c r="V43" s="227"/>
      <c r="W43" s="233"/>
      <c r="X43" s="234"/>
      <c r="Y43" s="208"/>
      <c r="Z43" s="227"/>
      <c r="AA43" s="233"/>
      <c r="AB43" s="234"/>
      <c r="AC43" s="216"/>
      <c r="AD43" s="188"/>
      <c r="AE43" s="189"/>
      <c r="AF43" s="189"/>
      <c r="AG43" s="189"/>
    </row>
    <row r="44" spans="1:33" ht="64" customHeight="1" x14ac:dyDescent="0.3">
      <c r="A44" s="117" t="s">
        <v>427</v>
      </c>
      <c r="B44" s="130" t="s">
        <v>403</v>
      </c>
      <c r="C44" s="210">
        <f>ROUNDDOWN('7990NTP-P'!K20*0.6934,2)</f>
        <v>0</v>
      </c>
      <c r="D44" s="226">
        <f>'7990NTP-P'!C20</f>
        <v>0</v>
      </c>
      <c r="E44" s="140" t="s">
        <v>427</v>
      </c>
      <c r="F44" s="141" t="s">
        <v>403</v>
      </c>
      <c r="G44" s="228">
        <f>ROUNDDOWN('7990NTP-P'!L20*0.6934,2)</f>
        <v>0</v>
      </c>
      <c r="H44" s="229">
        <f>'7990NTP-P'!D20</f>
        <v>0</v>
      </c>
      <c r="I44" s="140" t="s">
        <v>427</v>
      </c>
      <c r="J44" s="141" t="s">
        <v>403</v>
      </c>
      <c r="K44" s="228">
        <f>ROUNDDOWN('7990NTP-P'!M20*0.6934,2)</f>
        <v>0</v>
      </c>
      <c r="L44" s="229">
        <f>'7990NTP-P'!E20</f>
        <v>0</v>
      </c>
      <c r="M44" s="140" t="s">
        <v>427</v>
      </c>
      <c r="N44" s="141" t="s">
        <v>403</v>
      </c>
      <c r="O44" s="228">
        <f>ROUNDDOWN('7990NTP-P'!N20*0.6934,2)</f>
        <v>0</v>
      </c>
      <c r="P44" s="229">
        <f>'7990NTP-P'!F20</f>
        <v>0</v>
      </c>
      <c r="Q44" s="140" t="s">
        <v>427</v>
      </c>
      <c r="R44" s="141" t="s">
        <v>403</v>
      </c>
      <c r="S44" s="228">
        <f>ROUNDDOWN('7990NTP-P'!O20*0.6934,2)</f>
        <v>0</v>
      </c>
      <c r="T44" s="229">
        <f>'7990NTP-P'!G20</f>
        <v>0</v>
      </c>
      <c r="U44" s="140" t="s">
        <v>427</v>
      </c>
      <c r="V44" s="141" t="s">
        <v>403</v>
      </c>
      <c r="W44" s="228">
        <f>ROUNDDOWN('7990NTP-P'!P20*0.6934,2)</f>
        <v>0</v>
      </c>
      <c r="X44" s="229">
        <f>'7990NTP-P'!H20</f>
        <v>0</v>
      </c>
      <c r="Y44" s="140" t="s">
        <v>427</v>
      </c>
      <c r="Z44" s="141" t="s">
        <v>403</v>
      </c>
      <c r="AA44" s="228">
        <f>ROUNDDOWN('7990NTP-P'!Q20*0.6934,2)</f>
        <v>0</v>
      </c>
      <c r="AB44" s="229">
        <f>'7990NTP-P'!I20</f>
        <v>0</v>
      </c>
      <c r="AC44" s="216">
        <f t="shared" si="0"/>
        <v>0</v>
      </c>
      <c r="AD44" s="188"/>
      <c r="AE44" s="189"/>
      <c r="AF44" s="189"/>
      <c r="AG44" s="189"/>
    </row>
    <row r="45" spans="1:33" ht="65.5" customHeight="1" x14ac:dyDescent="0.3">
      <c r="A45" s="117" t="s">
        <v>428</v>
      </c>
      <c r="B45" s="130" t="s">
        <v>429</v>
      </c>
      <c r="C45" s="210">
        <f>ROUNDUP('7990NTP-P'!K20*0.3066,2)</f>
        <v>0</v>
      </c>
      <c r="D45" s="213"/>
      <c r="E45" s="140" t="s">
        <v>428</v>
      </c>
      <c r="F45" s="141" t="s">
        <v>429</v>
      </c>
      <c r="G45" s="228">
        <f>ROUNDUP('7990NTP-P'!L20*0.3066,2)</f>
        <v>0</v>
      </c>
      <c r="H45" s="239"/>
      <c r="I45" s="140" t="s">
        <v>428</v>
      </c>
      <c r="J45" s="141" t="s">
        <v>429</v>
      </c>
      <c r="K45" s="228">
        <f>ROUNDUP('7990NTP-P'!M20*0.3066,2)</f>
        <v>0</v>
      </c>
      <c r="L45" s="239"/>
      <c r="M45" s="140" t="s">
        <v>428</v>
      </c>
      <c r="N45" s="141" t="s">
        <v>429</v>
      </c>
      <c r="O45" s="228">
        <f>ROUNDUP('7990NTP-P'!N20*0.3066,2)</f>
        <v>0</v>
      </c>
      <c r="P45" s="239"/>
      <c r="Q45" s="140" t="s">
        <v>428</v>
      </c>
      <c r="R45" s="141" t="s">
        <v>429</v>
      </c>
      <c r="S45" s="228">
        <f>ROUNDUP('7990NTP-P'!O20*0.3066,2)</f>
        <v>0</v>
      </c>
      <c r="T45" s="239"/>
      <c r="U45" s="140" t="s">
        <v>428</v>
      </c>
      <c r="V45" s="141" t="s">
        <v>429</v>
      </c>
      <c r="W45" s="228">
        <f>ROUNDUP('7990NTP-P'!P20*0.3066,2)</f>
        <v>0</v>
      </c>
      <c r="X45" s="239"/>
      <c r="Y45" s="140" t="s">
        <v>428</v>
      </c>
      <c r="Z45" s="141" t="s">
        <v>429</v>
      </c>
      <c r="AA45" s="228">
        <f>ROUNDUP('7990NTP-P'!Q20*0.3066,2)</f>
        <v>0</v>
      </c>
      <c r="AB45" s="239"/>
      <c r="AC45" s="216">
        <f t="shared" si="0"/>
        <v>0</v>
      </c>
      <c r="AD45" s="188"/>
      <c r="AE45" s="189"/>
      <c r="AF45" s="189"/>
      <c r="AG45" s="189"/>
    </row>
    <row r="46" spans="1:33" ht="14" x14ac:dyDescent="0.3">
      <c r="A46" s="208"/>
      <c r="B46" s="240"/>
      <c r="C46" s="210"/>
      <c r="D46" s="213"/>
      <c r="E46" s="208"/>
      <c r="F46" s="241"/>
      <c r="G46" s="228"/>
      <c r="H46" s="239"/>
      <c r="I46" s="208"/>
      <c r="J46" s="241"/>
      <c r="K46" s="228"/>
      <c r="L46" s="239"/>
      <c r="M46" s="208"/>
      <c r="N46" s="241"/>
      <c r="O46" s="228"/>
      <c r="P46" s="239"/>
      <c r="Q46" s="208"/>
      <c r="R46" s="241"/>
      <c r="S46" s="228"/>
      <c r="T46" s="239"/>
      <c r="U46" s="208"/>
      <c r="V46" s="241"/>
      <c r="W46" s="228"/>
      <c r="X46" s="239"/>
      <c r="Y46" s="208"/>
      <c r="Z46" s="241"/>
      <c r="AA46" s="228"/>
      <c r="AB46" s="239"/>
      <c r="AC46" s="216"/>
      <c r="AD46" s="188"/>
      <c r="AE46" s="189"/>
      <c r="AF46" s="189"/>
      <c r="AG46" s="189"/>
    </row>
    <row r="47" spans="1:33" ht="78" customHeight="1" x14ac:dyDescent="0.3">
      <c r="A47" s="116" t="s">
        <v>356</v>
      </c>
      <c r="B47" s="124" t="s">
        <v>404</v>
      </c>
      <c r="C47" s="210">
        <f>ROUNDDOWN('7990NTP-P'!K24-('7990NTP-P'!K24*0.235),2)</f>
        <v>0</v>
      </c>
      <c r="D47" s="226">
        <f>'7990NTP-P'!C24</f>
        <v>0</v>
      </c>
      <c r="E47" s="139" t="s">
        <v>356</v>
      </c>
      <c r="F47" s="132" t="s">
        <v>404</v>
      </c>
      <c r="G47" s="228">
        <f>ROUNDDOWN('7990NTP-P'!L24-('7990NTP-P'!L24*0.235),2)</f>
        <v>0</v>
      </c>
      <c r="H47" s="229">
        <f>'7990NTP-P'!D24</f>
        <v>0</v>
      </c>
      <c r="I47" s="139" t="s">
        <v>356</v>
      </c>
      <c r="J47" s="132" t="s">
        <v>404</v>
      </c>
      <c r="K47" s="228">
        <f>ROUNDDOWN('7990NTP-P'!M24-('7990NTP-P'!M24*0.235),2)</f>
        <v>0</v>
      </c>
      <c r="L47" s="229">
        <f>'7990NTP-P'!E24</f>
        <v>0</v>
      </c>
      <c r="M47" s="139" t="s">
        <v>356</v>
      </c>
      <c r="N47" s="132" t="s">
        <v>404</v>
      </c>
      <c r="O47" s="228">
        <f>ROUNDDOWN('7990NTP-P'!N24-('7990NTP-P'!N24*0.235),2)</f>
        <v>0</v>
      </c>
      <c r="P47" s="229">
        <f>'7990NTP-P'!F24</f>
        <v>0</v>
      </c>
      <c r="Q47" s="139" t="s">
        <v>356</v>
      </c>
      <c r="R47" s="132" t="s">
        <v>404</v>
      </c>
      <c r="S47" s="228">
        <f>ROUNDDOWN('7990NTP-P'!O24-('7990NTP-P'!O24*0.235),2)</f>
        <v>0</v>
      </c>
      <c r="T47" s="229">
        <f>'7990NTP-P'!G24</f>
        <v>0</v>
      </c>
      <c r="U47" s="139" t="s">
        <v>356</v>
      </c>
      <c r="V47" s="132" t="s">
        <v>404</v>
      </c>
      <c r="W47" s="228">
        <f>ROUNDDOWN('7990NTP-P'!P24-('7990NTP-P'!P24*0.235),2)</f>
        <v>0</v>
      </c>
      <c r="X47" s="229">
        <f>'7990NTP-P'!H24</f>
        <v>0</v>
      </c>
      <c r="Y47" s="139" t="s">
        <v>356</v>
      </c>
      <c r="Z47" s="132" t="s">
        <v>404</v>
      </c>
      <c r="AA47" s="228">
        <f>ROUNDDOWN('7990NTP-P'!Q24-('7990NTP-P'!Q24*0.235),2)</f>
        <v>0</v>
      </c>
      <c r="AB47" s="229">
        <f>'7990NTP-P'!I24</f>
        <v>0</v>
      </c>
      <c r="AC47" s="216">
        <f t="shared" si="0"/>
        <v>0</v>
      </c>
      <c r="AD47" s="188"/>
      <c r="AE47" s="189"/>
      <c r="AF47" s="189"/>
      <c r="AG47" s="189"/>
    </row>
    <row r="48" spans="1:33" ht="90.5" customHeight="1" x14ac:dyDescent="0.3">
      <c r="A48" s="116" t="s">
        <v>357</v>
      </c>
      <c r="B48" s="124" t="s">
        <v>430</v>
      </c>
      <c r="C48" s="210">
        <f>ROUNDUP('7990NTP-P'!K24*0.235,2)</f>
        <v>0</v>
      </c>
      <c r="D48" s="213"/>
      <c r="E48" s="139" t="s">
        <v>357</v>
      </c>
      <c r="F48" s="132" t="s">
        <v>430</v>
      </c>
      <c r="G48" s="228">
        <f>ROUNDUP('7990NTP-P'!L24*0.235,2)</f>
        <v>0</v>
      </c>
      <c r="H48" s="239"/>
      <c r="I48" s="139" t="s">
        <v>357</v>
      </c>
      <c r="J48" s="132" t="s">
        <v>430</v>
      </c>
      <c r="K48" s="228">
        <f>ROUNDUP('7990NTP-P'!M24*0.235,2)</f>
        <v>0</v>
      </c>
      <c r="L48" s="239"/>
      <c r="M48" s="139" t="s">
        <v>357</v>
      </c>
      <c r="N48" s="132" t="s">
        <v>430</v>
      </c>
      <c r="O48" s="228">
        <f>ROUNDUP('7990NTP-P'!N24*0.235,2)</f>
        <v>0</v>
      </c>
      <c r="P48" s="239"/>
      <c r="Q48" s="139" t="s">
        <v>357</v>
      </c>
      <c r="R48" s="132" t="s">
        <v>430</v>
      </c>
      <c r="S48" s="228">
        <f>ROUNDUP('7990NTP-P'!O24*0.235,2)</f>
        <v>0</v>
      </c>
      <c r="T48" s="239"/>
      <c r="U48" s="139" t="s">
        <v>357</v>
      </c>
      <c r="V48" s="132" t="s">
        <v>430</v>
      </c>
      <c r="W48" s="228">
        <f>ROUNDUP('7990NTP-P'!P24*0.235,2)</f>
        <v>0</v>
      </c>
      <c r="X48" s="239"/>
      <c r="Y48" s="139" t="s">
        <v>357</v>
      </c>
      <c r="Z48" s="132" t="s">
        <v>430</v>
      </c>
      <c r="AA48" s="228">
        <f>ROUNDUP('7990NTP-P'!Q24*0.235,2)</f>
        <v>0</v>
      </c>
      <c r="AB48" s="239"/>
      <c r="AC48" s="216">
        <f t="shared" si="0"/>
        <v>0</v>
      </c>
      <c r="AD48" s="188"/>
      <c r="AE48" s="189"/>
      <c r="AF48" s="189"/>
      <c r="AG48" s="189"/>
    </row>
    <row r="49" spans="1:33" ht="13" x14ac:dyDescent="0.3">
      <c r="A49" s="208"/>
      <c r="B49" s="209"/>
      <c r="C49" s="231"/>
      <c r="D49" s="232"/>
      <c r="E49" s="208"/>
      <c r="F49" s="227"/>
      <c r="G49" s="233"/>
      <c r="H49" s="234"/>
      <c r="I49" s="208"/>
      <c r="J49" s="227"/>
      <c r="K49" s="233"/>
      <c r="L49" s="234"/>
      <c r="M49" s="208"/>
      <c r="N49" s="227"/>
      <c r="O49" s="233"/>
      <c r="P49" s="234"/>
      <c r="Q49" s="208"/>
      <c r="R49" s="227"/>
      <c r="S49" s="233"/>
      <c r="T49" s="234"/>
      <c r="U49" s="208"/>
      <c r="V49" s="227"/>
      <c r="W49" s="233"/>
      <c r="X49" s="234"/>
      <c r="Y49" s="208"/>
      <c r="Z49" s="227"/>
      <c r="AA49" s="233"/>
      <c r="AB49" s="234"/>
      <c r="AC49" s="216"/>
      <c r="AD49" s="188"/>
      <c r="AE49" s="189"/>
      <c r="AF49" s="189"/>
      <c r="AG49" s="189"/>
    </row>
    <row r="50" spans="1:33" ht="64.5" customHeight="1" x14ac:dyDescent="0.3">
      <c r="A50" s="108" t="s">
        <v>431</v>
      </c>
      <c r="B50" s="124" t="s">
        <v>433</v>
      </c>
      <c r="C50" s="210">
        <f>ROUNDDOWN('7990NTP-P'!K25-('7990NTP-P'!K25*0.3066),2)</f>
        <v>0</v>
      </c>
      <c r="D50" s="226">
        <f>'7990NTP-P'!C25</f>
        <v>0</v>
      </c>
      <c r="E50" s="138" t="s">
        <v>431</v>
      </c>
      <c r="F50" s="132" t="s">
        <v>433</v>
      </c>
      <c r="G50" s="228">
        <f>ROUNDDOWN('7990NTP-P'!L25-('7990NTP-P'!L25*0.3066),2)</f>
        <v>0</v>
      </c>
      <c r="H50" s="229">
        <f>'7990NTP-P'!D25</f>
        <v>0</v>
      </c>
      <c r="I50" s="138" t="s">
        <v>431</v>
      </c>
      <c r="J50" s="132" t="s">
        <v>433</v>
      </c>
      <c r="K50" s="228">
        <f>ROUNDDOWN('7990NTP-P'!M25-('7990NTP-P'!M25*0.3066),2)</f>
        <v>0</v>
      </c>
      <c r="L50" s="229">
        <f>'7990NTP-P'!E25</f>
        <v>0</v>
      </c>
      <c r="M50" s="138" t="s">
        <v>431</v>
      </c>
      <c r="N50" s="132" t="s">
        <v>433</v>
      </c>
      <c r="O50" s="228">
        <f>ROUNDDOWN('7990NTP-P'!N25-('7990NTP-P'!N25*0.3066),2)</f>
        <v>0</v>
      </c>
      <c r="P50" s="229">
        <f>'7990NTP-P'!F25</f>
        <v>0</v>
      </c>
      <c r="Q50" s="138" t="s">
        <v>431</v>
      </c>
      <c r="R50" s="132" t="s">
        <v>433</v>
      </c>
      <c r="S50" s="228">
        <f>ROUNDDOWN('7990NTP-P'!O25-('7990NTP-P'!O25*0.3066),2)</f>
        <v>0</v>
      </c>
      <c r="T50" s="229">
        <f>'7990NTP-P'!G25</f>
        <v>0</v>
      </c>
      <c r="U50" s="138" t="s">
        <v>431</v>
      </c>
      <c r="V50" s="132" t="s">
        <v>433</v>
      </c>
      <c r="W50" s="228">
        <f>ROUNDDOWN('7990NTP-P'!P25-('7990NTP-P'!P25*0.3066),2)</f>
        <v>0</v>
      </c>
      <c r="X50" s="229">
        <f>'7990NTP-P'!H25</f>
        <v>0</v>
      </c>
      <c r="Y50" s="138" t="s">
        <v>431</v>
      </c>
      <c r="Z50" s="132" t="s">
        <v>433</v>
      </c>
      <c r="AA50" s="228">
        <f>ROUNDDOWN('7990NTP-P'!Q25-('7990NTP-P'!Q25*0.3066),2)</f>
        <v>0</v>
      </c>
      <c r="AB50" s="229">
        <f>'7990NTP-P'!I25</f>
        <v>0</v>
      </c>
      <c r="AC50" s="216">
        <f t="shared" si="0"/>
        <v>0</v>
      </c>
      <c r="AD50" s="188"/>
      <c r="AE50" s="189"/>
      <c r="AF50" s="189"/>
      <c r="AG50" s="189"/>
    </row>
    <row r="51" spans="1:33" ht="66.5" customHeight="1" x14ac:dyDescent="0.3">
      <c r="A51" s="108" t="s">
        <v>432</v>
      </c>
      <c r="B51" s="124" t="s">
        <v>434</v>
      </c>
      <c r="C51" s="210">
        <f>ROUNDUP('7990NTP-P'!K25*0.3066,2)</f>
        <v>0</v>
      </c>
      <c r="D51" s="213"/>
      <c r="E51" s="138" t="s">
        <v>432</v>
      </c>
      <c r="F51" s="132" t="s">
        <v>434</v>
      </c>
      <c r="G51" s="228">
        <f>ROUNDUP('7990NTP-P'!L25*0.3066,2)</f>
        <v>0</v>
      </c>
      <c r="H51" s="239"/>
      <c r="I51" s="138" t="s">
        <v>432</v>
      </c>
      <c r="J51" s="132" t="s">
        <v>434</v>
      </c>
      <c r="K51" s="228">
        <f>ROUNDUP('7990NTP-P'!M25*0.3066,2)</f>
        <v>0</v>
      </c>
      <c r="L51" s="239"/>
      <c r="M51" s="138" t="s">
        <v>432</v>
      </c>
      <c r="N51" s="132" t="s">
        <v>434</v>
      </c>
      <c r="O51" s="228">
        <f>ROUNDUP('7990NTP-P'!N25*0.3066,2)</f>
        <v>0</v>
      </c>
      <c r="P51" s="239"/>
      <c r="Q51" s="138" t="s">
        <v>432</v>
      </c>
      <c r="R51" s="132" t="s">
        <v>434</v>
      </c>
      <c r="S51" s="228">
        <f>ROUNDUP('7990NTP-P'!O25*0.3066,2)</f>
        <v>0</v>
      </c>
      <c r="T51" s="239"/>
      <c r="U51" s="138" t="s">
        <v>432</v>
      </c>
      <c r="V51" s="132" t="s">
        <v>434</v>
      </c>
      <c r="W51" s="228">
        <f>ROUNDUP('7990NTP-P'!P25*0.3066,2)</f>
        <v>0</v>
      </c>
      <c r="X51" s="239"/>
      <c r="Y51" s="138" t="s">
        <v>432</v>
      </c>
      <c r="Z51" s="132" t="s">
        <v>434</v>
      </c>
      <c r="AA51" s="228">
        <f>ROUNDUP('7990NTP-P'!Q25*0.3066,2)</f>
        <v>0</v>
      </c>
      <c r="AB51" s="239"/>
      <c r="AC51" s="216">
        <f t="shared" si="0"/>
        <v>0</v>
      </c>
      <c r="AD51" s="188"/>
      <c r="AE51" s="189"/>
      <c r="AF51" s="189"/>
      <c r="AG51" s="189"/>
    </row>
    <row r="52" spans="1:33" ht="13" x14ac:dyDescent="0.3">
      <c r="A52" s="208"/>
      <c r="B52" s="209"/>
      <c r="C52" s="231"/>
      <c r="D52" s="232"/>
      <c r="E52" s="208"/>
      <c r="F52" s="227"/>
      <c r="G52" s="233"/>
      <c r="H52" s="234"/>
      <c r="I52" s="208"/>
      <c r="J52" s="227"/>
      <c r="K52" s="233"/>
      <c r="L52" s="234"/>
      <c r="M52" s="208"/>
      <c r="N52" s="227"/>
      <c r="O52" s="233"/>
      <c r="P52" s="234"/>
      <c r="Q52" s="208"/>
      <c r="R52" s="227"/>
      <c r="S52" s="233"/>
      <c r="T52" s="234"/>
      <c r="U52" s="208"/>
      <c r="V52" s="227"/>
      <c r="W52" s="233"/>
      <c r="X52" s="234"/>
      <c r="Y52" s="208"/>
      <c r="Z52" s="227"/>
      <c r="AA52" s="233"/>
      <c r="AB52" s="234"/>
      <c r="AC52" s="216"/>
      <c r="AD52" s="188"/>
      <c r="AE52" s="189"/>
      <c r="AF52" s="189"/>
      <c r="AG52" s="189"/>
    </row>
    <row r="53" spans="1:33" ht="65.5" customHeight="1" x14ac:dyDescent="0.3">
      <c r="A53" s="118" t="s">
        <v>382</v>
      </c>
      <c r="B53" s="124" t="s">
        <v>215</v>
      </c>
      <c r="C53" s="210">
        <f>ROUNDDOWN('7990NTP-P'!K26-('7990NTP-P'!K26*0.1916),2)</f>
        <v>0</v>
      </c>
      <c r="D53" s="226">
        <f>'7990NTP-P'!C26</f>
        <v>0</v>
      </c>
      <c r="E53" s="142" t="s">
        <v>382</v>
      </c>
      <c r="F53" s="132" t="s">
        <v>215</v>
      </c>
      <c r="G53" s="228">
        <f>ROUNDDOWN('7990NTP-P'!L26-('7990NTP-P'!L26*0.1916),2)</f>
        <v>0</v>
      </c>
      <c r="H53" s="229">
        <f>'7990NTP-P'!D26</f>
        <v>0</v>
      </c>
      <c r="I53" s="142" t="s">
        <v>382</v>
      </c>
      <c r="J53" s="132" t="s">
        <v>215</v>
      </c>
      <c r="K53" s="228">
        <f>ROUNDDOWN('7990NTP-P'!M26-('7990NTP-P'!M26*0.1916),2)</f>
        <v>0</v>
      </c>
      <c r="L53" s="229">
        <f>'7990NTP-P'!E26</f>
        <v>0</v>
      </c>
      <c r="M53" s="142" t="s">
        <v>382</v>
      </c>
      <c r="N53" s="132" t="s">
        <v>215</v>
      </c>
      <c r="O53" s="228">
        <f>ROUNDDOWN('7990NTP-P'!N26-('7990NTP-P'!N26*0.1916),2)</f>
        <v>0</v>
      </c>
      <c r="P53" s="229">
        <f>'7990NTP-P'!F26</f>
        <v>0</v>
      </c>
      <c r="Q53" s="142" t="s">
        <v>382</v>
      </c>
      <c r="R53" s="132" t="s">
        <v>215</v>
      </c>
      <c r="S53" s="228">
        <f>ROUNDDOWN('7990NTP-P'!O26-('7990NTP-P'!O26*0.1916),2)</f>
        <v>0</v>
      </c>
      <c r="T53" s="229">
        <f>'7990NTP-P'!G26</f>
        <v>0</v>
      </c>
      <c r="U53" s="142" t="s">
        <v>382</v>
      </c>
      <c r="V53" s="132" t="s">
        <v>215</v>
      </c>
      <c r="W53" s="228">
        <f>ROUNDDOWN('7990NTP-P'!P26-('7990NTP-P'!P26*0.1916),2)</f>
        <v>0</v>
      </c>
      <c r="X53" s="229">
        <f>'7990NTP-P'!H26</f>
        <v>0</v>
      </c>
      <c r="Y53" s="142" t="s">
        <v>382</v>
      </c>
      <c r="Z53" s="132" t="s">
        <v>215</v>
      </c>
      <c r="AA53" s="228">
        <f>ROUNDDOWN('7990NTP-P'!Q26-('7990NTP-P'!Q26*0.1916),2)</f>
        <v>0</v>
      </c>
      <c r="AB53" s="229">
        <f>'7990NTP-P'!I26</f>
        <v>0</v>
      </c>
      <c r="AC53" s="216">
        <f t="shared" si="0"/>
        <v>0</v>
      </c>
      <c r="AD53" s="188"/>
      <c r="AE53" s="189"/>
      <c r="AF53" s="189"/>
      <c r="AG53" s="189"/>
    </row>
    <row r="54" spans="1:33" ht="64" customHeight="1" x14ac:dyDescent="0.3">
      <c r="A54" s="118" t="s">
        <v>383</v>
      </c>
      <c r="B54" s="124" t="s">
        <v>384</v>
      </c>
      <c r="C54" s="210">
        <f>ROUNDUP('7990NTP-P'!K26*0.1916,2)</f>
        <v>0</v>
      </c>
      <c r="D54" s="213"/>
      <c r="E54" s="142" t="s">
        <v>383</v>
      </c>
      <c r="F54" s="132" t="s">
        <v>384</v>
      </c>
      <c r="G54" s="228">
        <f>ROUNDUP('7990NTP-P'!L26*0.1916,2)</f>
        <v>0</v>
      </c>
      <c r="H54" s="239"/>
      <c r="I54" s="142" t="s">
        <v>383</v>
      </c>
      <c r="J54" s="132" t="s">
        <v>384</v>
      </c>
      <c r="K54" s="228">
        <f>ROUNDUP('7990NTP-P'!M26*0.1916,2)</f>
        <v>0</v>
      </c>
      <c r="L54" s="239"/>
      <c r="M54" s="142" t="s">
        <v>383</v>
      </c>
      <c r="N54" s="132" t="s">
        <v>384</v>
      </c>
      <c r="O54" s="228">
        <f>ROUNDUP('7990NTP-P'!N26*0.1916,2)</f>
        <v>0</v>
      </c>
      <c r="P54" s="239"/>
      <c r="Q54" s="142" t="s">
        <v>383</v>
      </c>
      <c r="R54" s="132" t="s">
        <v>384</v>
      </c>
      <c r="S54" s="228">
        <f>ROUNDUP('7990NTP-P'!O26*0.1916,2)</f>
        <v>0</v>
      </c>
      <c r="T54" s="239"/>
      <c r="U54" s="142" t="s">
        <v>383</v>
      </c>
      <c r="V54" s="132" t="s">
        <v>384</v>
      </c>
      <c r="W54" s="228">
        <f>ROUNDUP('7990NTP-P'!P26*0.1916,2)</f>
        <v>0</v>
      </c>
      <c r="X54" s="239"/>
      <c r="Y54" s="142" t="s">
        <v>383</v>
      </c>
      <c r="Z54" s="132" t="s">
        <v>384</v>
      </c>
      <c r="AA54" s="228">
        <f>ROUNDUP('7990NTP-P'!Q26*0.1916,2)</f>
        <v>0</v>
      </c>
      <c r="AB54" s="239"/>
      <c r="AC54" s="216">
        <f t="shared" si="0"/>
        <v>0</v>
      </c>
      <c r="AD54" s="188"/>
      <c r="AE54" s="189"/>
      <c r="AF54" s="189"/>
      <c r="AG54" s="189"/>
    </row>
    <row r="55" spans="1:33" ht="13" x14ac:dyDescent="0.3">
      <c r="A55" s="244"/>
      <c r="B55" s="245"/>
      <c r="C55" s="231"/>
      <c r="D55" s="232"/>
      <c r="E55" s="244"/>
      <c r="F55" s="246"/>
      <c r="G55" s="233"/>
      <c r="H55" s="234"/>
      <c r="I55" s="244"/>
      <c r="J55" s="246"/>
      <c r="K55" s="233"/>
      <c r="L55" s="234"/>
      <c r="M55" s="244"/>
      <c r="N55" s="246"/>
      <c r="O55" s="233"/>
      <c r="P55" s="234"/>
      <c r="Q55" s="244"/>
      <c r="R55" s="246"/>
      <c r="S55" s="233"/>
      <c r="T55" s="234"/>
      <c r="U55" s="244"/>
      <c r="V55" s="246"/>
      <c r="W55" s="233"/>
      <c r="X55" s="234"/>
      <c r="Y55" s="244"/>
      <c r="Z55" s="246"/>
      <c r="AA55" s="233"/>
      <c r="AB55" s="234"/>
      <c r="AC55" s="216"/>
      <c r="AD55" s="188"/>
      <c r="AE55" s="189"/>
      <c r="AF55" s="189"/>
      <c r="AG55" s="189"/>
    </row>
    <row r="56" spans="1:33" ht="54.5" customHeight="1" x14ac:dyDescent="0.3">
      <c r="A56" s="119" t="s">
        <v>232</v>
      </c>
      <c r="B56" s="131" t="s">
        <v>336</v>
      </c>
      <c r="C56" s="210">
        <f>ROUNDDOWN('7990NTP-P'!K27-('7990NTP-P'!K27*0.1),2)</f>
        <v>0</v>
      </c>
      <c r="D56" s="226">
        <f>'7990NTP-P'!C27</f>
        <v>0</v>
      </c>
      <c r="E56" s="143" t="s">
        <v>232</v>
      </c>
      <c r="F56" s="144" t="s">
        <v>336</v>
      </c>
      <c r="G56" s="228">
        <f>ROUNDDOWN('7990NTP-P'!L27-('7990NTP-P'!L27*0.1),2)</f>
        <v>0</v>
      </c>
      <c r="H56" s="229">
        <f>'7990NTP-P'!D27</f>
        <v>0</v>
      </c>
      <c r="I56" s="143" t="s">
        <v>232</v>
      </c>
      <c r="J56" s="144" t="s">
        <v>336</v>
      </c>
      <c r="K56" s="228">
        <f>ROUNDDOWN('7990NTP-P'!M27-('7990NTP-P'!M27*0.1),2)</f>
        <v>0</v>
      </c>
      <c r="L56" s="229">
        <f>'7990NTP-P'!E27</f>
        <v>0</v>
      </c>
      <c r="M56" s="457" t="s">
        <v>334</v>
      </c>
      <c r="N56" s="458" t="s">
        <v>336</v>
      </c>
      <c r="O56" s="228">
        <f>ROUNDDOWN('7990NTP-P'!N27-('7990NTP-P'!N27*0.1),2)</f>
        <v>0</v>
      </c>
      <c r="P56" s="229">
        <f>'7990NTP-P'!F27</f>
        <v>0</v>
      </c>
      <c r="Q56" s="457" t="s">
        <v>334</v>
      </c>
      <c r="R56" s="458" t="s">
        <v>336</v>
      </c>
      <c r="S56" s="228">
        <f>ROUNDDOWN('7990NTP-P'!O27-('7990NTP-P'!O27*0.1),2)</f>
        <v>0</v>
      </c>
      <c r="T56" s="229">
        <f>'7990NTP-P'!G27</f>
        <v>0</v>
      </c>
      <c r="U56" s="457" t="s">
        <v>334</v>
      </c>
      <c r="V56" s="458" t="s">
        <v>336</v>
      </c>
      <c r="W56" s="228">
        <f>ROUNDDOWN('7990NTP-P'!P27-('7990NTP-P'!P27*0.1),2)</f>
        <v>0</v>
      </c>
      <c r="X56" s="229">
        <f>'7990NTP-P'!H27</f>
        <v>0</v>
      </c>
      <c r="Y56" s="457" t="s">
        <v>334</v>
      </c>
      <c r="Z56" s="458" t="s">
        <v>336</v>
      </c>
      <c r="AA56" s="228">
        <f>ROUNDDOWN('7990NTP-P'!Q27-('7990NTP-P'!Q27*0.1),2)</f>
        <v>0</v>
      </c>
      <c r="AB56" s="229">
        <f>'7990NTP-P'!I27</f>
        <v>0</v>
      </c>
      <c r="AC56" s="216">
        <f t="shared" si="0"/>
        <v>0</v>
      </c>
    </row>
    <row r="57" spans="1:33" ht="53.5" customHeight="1" x14ac:dyDescent="0.3">
      <c r="A57" s="119" t="s">
        <v>233</v>
      </c>
      <c r="B57" s="131" t="s">
        <v>435</v>
      </c>
      <c r="C57" s="210">
        <f>ROUNDUP('7990NTP-P'!K27*0.1,2)</f>
        <v>0</v>
      </c>
      <c r="D57" s="213"/>
      <c r="E57" s="143" t="s">
        <v>233</v>
      </c>
      <c r="F57" s="144" t="s">
        <v>435</v>
      </c>
      <c r="G57" s="228">
        <f>ROUNDUP('7990NTP-P'!L27*0.1,2)</f>
        <v>0</v>
      </c>
      <c r="H57" s="239"/>
      <c r="I57" s="143" t="s">
        <v>233</v>
      </c>
      <c r="J57" s="144" t="s">
        <v>435</v>
      </c>
      <c r="K57" s="228">
        <f>ROUNDUP('7990NTP-P'!M27*0.1,2)</f>
        <v>0</v>
      </c>
      <c r="L57" s="239"/>
      <c r="M57" s="457" t="s">
        <v>335</v>
      </c>
      <c r="N57" s="458" t="s">
        <v>337</v>
      </c>
      <c r="O57" s="228">
        <f>ROUNDUP('7990NTP-P'!N27*0.1,2)</f>
        <v>0</v>
      </c>
      <c r="P57" s="239"/>
      <c r="Q57" s="457" t="s">
        <v>335</v>
      </c>
      <c r="R57" s="458" t="s">
        <v>337</v>
      </c>
      <c r="S57" s="228">
        <f>ROUNDUP('7990NTP-P'!O27*0.1,2)</f>
        <v>0</v>
      </c>
      <c r="T57" s="239"/>
      <c r="U57" s="457" t="s">
        <v>335</v>
      </c>
      <c r="V57" s="458" t="s">
        <v>337</v>
      </c>
      <c r="W57" s="228">
        <f>ROUNDUP('7990NTP-P'!P27*0.1,2)</f>
        <v>0</v>
      </c>
      <c r="X57" s="239"/>
      <c r="Y57" s="457" t="s">
        <v>335</v>
      </c>
      <c r="Z57" s="458" t="s">
        <v>337</v>
      </c>
      <c r="AA57" s="228">
        <f>ROUNDUP('7990NTP-P'!Q27*0.1,2)</f>
        <v>0</v>
      </c>
      <c r="AB57" s="239"/>
      <c r="AC57" s="216">
        <f t="shared" si="0"/>
        <v>0</v>
      </c>
    </row>
    <row r="58" spans="1:33" ht="14" x14ac:dyDescent="0.3">
      <c r="A58" s="208"/>
      <c r="B58" s="240"/>
      <c r="C58" s="210"/>
      <c r="D58" s="213"/>
      <c r="E58" s="208"/>
      <c r="F58" s="241"/>
      <c r="G58" s="228"/>
      <c r="H58" s="239"/>
      <c r="I58" s="208"/>
      <c r="J58" s="241"/>
      <c r="K58" s="228"/>
      <c r="L58" s="239"/>
      <c r="M58" s="208"/>
      <c r="N58" s="241"/>
      <c r="O58" s="228"/>
      <c r="P58" s="239"/>
      <c r="Q58" s="208"/>
      <c r="R58" s="241"/>
      <c r="S58" s="228"/>
      <c r="T58" s="239"/>
      <c r="U58" s="208"/>
      <c r="V58" s="241"/>
      <c r="W58" s="228"/>
      <c r="X58" s="239"/>
      <c r="Y58" s="208"/>
      <c r="Z58" s="241"/>
      <c r="AA58" s="228"/>
      <c r="AB58" s="239"/>
      <c r="AC58" s="216"/>
    </row>
    <row r="59" spans="1:33" ht="66.5" customHeight="1" x14ac:dyDescent="0.3">
      <c r="A59" s="120" t="s">
        <v>230</v>
      </c>
      <c r="B59" s="124" t="s">
        <v>228</v>
      </c>
      <c r="C59" s="210">
        <f>ROUNDDOWN('7990NTP-P'!K28-('7990NTP-P'!K28*0.438),2)</f>
        <v>0</v>
      </c>
      <c r="D59" s="226">
        <f>'7990NTP-P'!C28</f>
        <v>0</v>
      </c>
      <c r="E59" s="145" t="s">
        <v>230</v>
      </c>
      <c r="F59" s="132" t="s">
        <v>228</v>
      </c>
      <c r="G59" s="228">
        <f>ROUNDDOWN('7990NTP-P'!L28-('7990NTP-P'!L28*0.438),2)</f>
        <v>0</v>
      </c>
      <c r="H59" s="229">
        <f>'7990NTP-P'!D28</f>
        <v>0</v>
      </c>
      <c r="I59" s="145" t="s">
        <v>230</v>
      </c>
      <c r="J59" s="132" t="s">
        <v>228</v>
      </c>
      <c r="K59" s="228">
        <f>ROUNDDOWN('7990NTP-P'!M28-('7990NTP-P'!M28*0.438),2)</f>
        <v>0</v>
      </c>
      <c r="L59" s="229">
        <f>'7990NTP-P'!E28</f>
        <v>0</v>
      </c>
      <c r="M59" s="459" t="s">
        <v>323</v>
      </c>
      <c r="N59" s="460" t="s">
        <v>228</v>
      </c>
      <c r="O59" s="228">
        <f>ROUNDDOWN('7990NTP-P'!N28-('7990NTP-P'!N28*0.438),2)</f>
        <v>0</v>
      </c>
      <c r="P59" s="229">
        <f>'7990NTP-P'!F28</f>
        <v>0</v>
      </c>
      <c r="Q59" s="459" t="s">
        <v>323</v>
      </c>
      <c r="R59" s="460" t="s">
        <v>228</v>
      </c>
      <c r="S59" s="228">
        <f>ROUNDDOWN('7990NTP-P'!O28-('7990NTP-P'!O28*0.438),2)</f>
        <v>0</v>
      </c>
      <c r="T59" s="229">
        <f>'7990NTP-P'!G28</f>
        <v>0</v>
      </c>
      <c r="U59" s="459" t="s">
        <v>323</v>
      </c>
      <c r="V59" s="460" t="s">
        <v>228</v>
      </c>
      <c r="W59" s="228">
        <f>ROUNDDOWN('7990NTP-P'!P28-('7990NTP-P'!P28*0.438),2)</f>
        <v>0</v>
      </c>
      <c r="X59" s="229">
        <f>'7990NTP-P'!H28</f>
        <v>0</v>
      </c>
      <c r="Y59" s="459" t="s">
        <v>323</v>
      </c>
      <c r="Z59" s="460" t="s">
        <v>228</v>
      </c>
      <c r="AA59" s="228">
        <f>ROUNDDOWN('7990NTP-P'!Q28-('7990NTP-P'!Q28*0.438),2)</f>
        <v>0</v>
      </c>
      <c r="AB59" s="229">
        <f>'7990NTP-P'!I28</f>
        <v>0</v>
      </c>
      <c r="AC59" s="216">
        <f t="shared" si="0"/>
        <v>0</v>
      </c>
    </row>
    <row r="60" spans="1:33" ht="67" customHeight="1" x14ac:dyDescent="0.3">
      <c r="A60" s="120" t="s">
        <v>231</v>
      </c>
      <c r="B60" s="124" t="s">
        <v>229</v>
      </c>
      <c r="C60" s="210">
        <f>ROUNDUP('7990NTP-P'!K28*0.438,2)</f>
        <v>0</v>
      </c>
      <c r="D60" s="213"/>
      <c r="E60" s="145" t="s">
        <v>231</v>
      </c>
      <c r="F60" s="132" t="s">
        <v>229</v>
      </c>
      <c r="G60" s="228">
        <f>ROUNDUP('7990NTP-P'!L28*0.438,2)</f>
        <v>0</v>
      </c>
      <c r="H60" s="239"/>
      <c r="I60" s="145" t="s">
        <v>231</v>
      </c>
      <c r="J60" s="132" t="s">
        <v>229</v>
      </c>
      <c r="K60" s="228">
        <f>ROUNDUP('7990NTP-P'!M28*0.438,2)</f>
        <v>0</v>
      </c>
      <c r="L60" s="239"/>
      <c r="M60" s="459" t="s">
        <v>324</v>
      </c>
      <c r="N60" s="460" t="s">
        <v>325</v>
      </c>
      <c r="O60" s="228">
        <f>ROUNDUP('7990NTP-P'!N28*0.438,2)</f>
        <v>0</v>
      </c>
      <c r="P60" s="239"/>
      <c r="Q60" s="459" t="s">
        <v>324</v>
      </c>
      <c r="R60" s="460" t="s">
        <v>325</v>
      </c>
      <c r="S60" s="228">
        <f>ROUNDUP('7990NTP-P'!O28*0.438,2)</f>
        <v>0</v>
      </c>
      <c r="T60" s="239"/>
      <c r="U60" s="459" t="s">
        <v>324</v>
      </c>
      <c r="V60" s="460" t="s">
        <v>325</v>
      </c>
      <c r="W60" s="228">
        <f>ROUNDUP('7990NTP-P'!P28*0.438,2)</f>
        <v>0</v>
      </c>
      <c r="X60" s="239"/>
      <c r="Y60" s="459" t="s">
        <v>324</v>
      </c>
      <c r="Z60" s="460" t="s">
        <v>325</v>
      </c>
      <c r="AA60" s="228">
        <f>ROUNDUP('7990NTP-P'!Q28*0.438,2)</f>
        <v>0</v>
      </c>
      <c r="AB60" s="239"/>
      <c r="AC60" s="216">
        <f t="shared" si="0"/>
        <v>0</v>
      </c>
    </row>
    <row r="61" spans="1:33" ht="13" x14ac:dyDescent="0.3">
      <c r="A61" s="208"/>
      <c r="B61" s="247"/>
      <c r="C61" s="231"/>
      <c r="D61" s="232"/>
      <c r="E61" s="208"/>
      <c r="F61" s="248"/>
      <c r="G61" s="233"/>
      <c r="H61" s="234"/>
      <c r="I61" s="208"/>
      <c r="J61" s="248"/>
      <c r="K61" s="233"/>
      <c r="L61" s="234"/>
      <c r="M61" s="208"/>
      <c r="N61" s="248"/>
      <c r="O61" s="233"/>
      <c r="P61" s="234"/>
      <c r="Q61" s="208"/>
      <c r="R61" s="248"/>
      <c r="S61" s="233"/>
      <c r="T61" s="234"/>
      <c r="U61" s="208"/>
      <c r="V61" s="248"/>
      <c r="W61" s="233"/>
      <c r="X61" s="234"/>
      <c r="Y61" s="208"/>
      <c r="Z61" s="248"/>
      <c r="AA61" s="233"/>
      <c r="AB61" s="234"/>
      <c r="AC61" s="216"/>
    </row>
    <row r="62" spans="1:33" ht="54" customHeight="1" x14ac:dyDescent="0.3">
      <c r="A62" s="120" t="s">
        <v>236</v>
      </c>
      <c r="B62" s="124" t="s">
        <v>234</v>
      </c>
      <c r="C62" s="210">
        <f>ROUNDDOWN('7990NTP-P'!K29-('7990NTP-P'!K29*0.3066),2)</f>
        <v>0</v>
      </c>
      <c r="D62" s="226">
        <f>'7990NTP-P'!C29</f>
        <v>0</v>
      </c>
      <c r="E62" s="145" t="s">
        <v>236</v>
      </c>
      <c r="F62" s="132" t="s">
        <v>234</v>
      </c>
      <c r="G62" s="228">
        <f>ROUNDDOWN('7990NTP-P'!L29-('7990NTP-P'!L29*0.3066),2)</f>
        <v>0</v>
      </c>
      <c r="H62" s="229">
        <f>'7990NTP-P'!D29</f>
        <v>0</v>
      </c>
      <c r="I62" s="145" t="s">
        <v>236</v>
      </c>
      <c r="J62" s="132" t="s">
        <v>234</v>
      </c>
      <c r="K62" s="228">
        <f>ROUNDDOWN('7990NTP-P'!M29-('7990NTP-P'!M29*0.3066),2)</f>
        <v>0</v>
      </c>
      <c r="L62" s="229">
        <f>'7990NTP-P'!E29</f>
        <v>0</v>
      </c>
      <c r="M62" s="459" t="s">
        <v>326</v>
      </c>
      <c r="N62" s="460" t="s">
        <v>234</v>
      </c>
      <c r="O62" s="228">
        <f>ROUNDDOWN('7990NTP-P'!N29-('7990NTP-P'!N29*0.3066),2)</f>
        <v>0</v>
      </c>
      <c r="P62" s="229">
        <f>'7990NTP-P'!F29</f>
        <v>0</v>
      </c>
      <c r="Q62" s="459" t="s">
        <v>326</v>
      </c>
      <c r="R62" s="460" t="s">
        <v>234</v>
      </c>
      <c r="S62" s="228">
        <f>ROUNDDOWN('7990NTP-P'!O29-('7990NTP-P'!O29*0.3066),2)</f>
        <v>0</v>
      </c>
      <c r="T62" s="229">
        <f>'7990NTP-P'!G29</f>
        <v>0</v>
      </c>
      <c r="U62" s="459" t="s">
        <v>326</v>
      </c>
      <c r="V62" s="460" t="s">
        <v>234</v>
      </c>
      <c r="W62" s="228">
        <f>ROUNDDOWN('7990NTP-P'!P29-('7990NTP-P'!P29*0.3066),2)</f>
        <v>0</v>
      </c>
      <c r="X62" s="229">
        <f>'7990NTP-P'!H29</f>
        <v>0</v>
      </c>
      <c r="Y62" s="459" t="s">
        <v>326</v>
      </c>
      <c r="Z62" s="460" t="s">
        <v>234</v>
      </c>
      <c r="AA62" s="228">
        <f>ROUNDDOWN('7990NTP-P'!Q29-('7990NTP-P'!Q29*0.3066),2)</f>
        <v>0</v>
      </c>
      <c r="AB62" s="229">
        <f>'7990NTP-P'!I29</f>
        <v>0</v>
      </c>
      <c r="AC62" s="216">
        <f t="shared" si="0"/>
        <v>0</v>
      </c>
    </row>
    <row r="63" spans="1:33" ht="69.5" customHeight="1" x14ac:dyDescent="0.3">
      <c r="A63" s="120" t="s">
        <v>237</v>
      </c>
      <c r="B63" s="124" t="s">
        <v>235</v>
      </c>
      <c r="C63" s="210">
        <f>ROUNDUP('7990NTP-P'!K29*0.3066,2)</f>
        <v>0</v>
      </c>
      <c r="D63" s="213"/>
      <c r="E63" s="145" t="s">
        <v>237</v>
      </c>
      <c r="F63" s="132" t="s">
        <v>235</v>
      </c>
      <c r="G63" s="228">
        <f>ROUNDUP('7990NTP-P'!L29*0.3066,2)</f>
        <v>0</v>
      </c>
      <c r="H63" s="239"/>
      <c r="I63" s="145" t="s">
        <v>237</v>
      </c>
      <c r="J63" s="132" t="s">
        <v>235</v>
      </c>
      <c r="K63" s="228">
        <f>ROUNDUP('7990NTP-P'!M29*0.3066,2)</f>
        <v>0</v>
      </c>
      <c r="L63" s="239"/>
      <c r="M63" s="459" t="s">
        <v>327</v>
      </c>
      <c r="N63" s="460" t="s">
        <v>328</v>
      </c>
      <c r="O63" s="228">
        <f>ROUNDUP('7990NTP-P'!N29*0.3066,2)</f>
        <v>0</v>
      </c>
      <c r="P63" s="239"/>
      <c r="Q63" s="459" t="s">
        <v>327</v>
      </c>
      <c r="R63" s="460" t="s">
        <v>328</v>
      </c>
      <c r="S63" s="228">
        <f>ROUNDUP('7990NTP-P'!O29*0.3066,2)</f>
        <v>0</v>
      </c>
      <c r="T63" s="239"/>
      <c r="U63" s="459" t="s">
        <v>327</v>
      </c>
      <c r="V63" s="460" t="s">
        <v>328</v>
      </c>
      <c r="W63" s="228">
        <f>ROUNDUP('7990NTP-P'!P29*0.3066,2)</f>
        <v>0</v>
      </c>
      <c r="X63" s="239"/>
      <c r="Y63" s="459" t="s">
        <v>327</v>
      </c>
      <c r="Z63" s="460" t="s">
        <v>328</v>
      </c>
      <c r="AA63" s="228">
        <f>ROUNDUP('7990NTP-P'!Q29*0.3066,2)</f>
        <v>0</v>
      </c>
      <c r="AB63" s="239"/>
      <c r="AC63" s="216">
        <f t="shared" si="0"/>
        <v>0</v>
      </c>
    </row>
    <row r="64" spans="1:33" ht="14" x14ac:dyDescent="0.3">
      <c r="A64" s="208"/>
      <c r="B64" s="240"/>
      <c r="C64" s="210"/>
      <c r="D64" s="213"/>
      <c r="E64" s="208"/>
      <c r="F64" s="241"/>
      <c r="G64" s="228"/>
      <c r="H64" s="239"/>
      <c r="I64" s="208"/>
      <c r="J64" s="241"/>
      <c r="K64" s="228"/>
      <c r="L64" s="239"/>
      <c r="M64" s="208"/>
      <c r="N64" s="241"/>
      <c r="O64" s="228"/>
      <c r="P64" s="239"/>
      <c r="Q64" s="208"/>
      <c r="R64" s="241"/>
      <c r="S64" s="228"/>
      <c r="T64" s="239"/>
      <c r="U64" s="208"/>
      <c r="V64" s="241"/>
      <c r="W64" s="228"/>
      <c r="X64" s="239"/>
      <c r="Y64" s="208"/>
      <c r="Z64" s="241"/>
      <c r="AA64" s="228"/>
      <c r="AB64" s="239"/>
      <c r="AC64" s="216"/>
    </row>
    <row r="65" spans="1:38" ht="67" customHeight="1" x14ac:dyDescent="0.3">
      <c r="A65" s="49" t="s">
        <v>303</v>
      </c>
      <c r="B65" s="124" t="s">
        <v>216</v>
      </c>
      <c r="C65" s="210">
        <f>ROUNDDOWN('7990NTP-P'!K30-('7990NTP-P'!K30*0.235),2)</f>
        <v>0</v>
      </c>
      <c r="D65" s="226">
        <f>'7990NTP-P'!C30</f>
        <v>0</v>
      </c>
      <c r="E65" s="146" t="s">
        <v>303</v>
      </c>
      <c r="F65" s="132" t="s">
        <v>216</v>
      </c>
      <c r="G65" s="228">
        <f>ROUNDDOWN('7990NTP-P'!L30-('7990NTP-P'!L30*0.235),2)</f>
        <v>0</v>
      </c>
      <c r="H65" s="229">
        <f>'7990NTP-P'!D30</f>
        <v>0</v>
      </c>
      <c r="I65" s="146" t="s">
        <v>303</v>
      </c>
      <c r="J65" s="132" t="s">
        <v>216</v>
      </c>
      <c r="K65" s="228">
        <f>ROUNDDOWN('7990NTP-P'!M30-('7990NTP-P'!M30*0.235),2)</f>
        <v>0</v>
      </c>
      <c r="L65" s="229">
        <f>'7990NTP-P'!E30</f>
        <v>0</v>
      </c>
      <c r="M65" s="146" t="s">
        <v>303</v>
      </c>
      <c r="N65" s="132" t="s">
        <v>216</v>
      </c>
      <c r="O65" s="228">
        <f>ROUNDDOWN('7990NTP-P'!N30-('7990NTP-P'!N30*0.235),2)</f>
        <v>0</v>
      </c>
      <c r="P65" s="229">
        <f>'7990NTP-P'!F30</f>
        <v>0</v>
      </c>
      <c r="Q65" s="146" t="s">
        <v>303</v>
      </c>
      <c r="R65" s="132" t="s">
        <v>216</v>
      </c>
      <c r="S65" s="228">
        <f>ROUNDDOWN('7990NTP-P'!O30-('7990NTP-P'!O30*0.235),2)</f>
        <v>0</v>
      </c>
      <c r="T65" s="229">
        <f>'7990NTP-P'!G30</f>
        <v>0</v>
      </c>
      <c r="U65" s="146" t="s">
        <v>303</v>
      </c>
      <c r="V65" s="132" t="s">
        <v>216</v>
      </c>
      <c r="W65" s="228">
        <f>ROUNDDOWN('7990NTP-P'!P30-('7990NTP-P'!P30*0.235),2)</f>
        <v>0</v>
      </c>
      <c r="X65" s="229">
        <f>'7990NTP-P'!H30</f>
        <v>0</v>
      </c>
      <c r="Y65" s="146" t="s">
        <v>303</v>
      </c>
      <c r="Z65" s="132" t="s">
        <v>216</v>
      </c>
      <c r="AA65" s="228">
        <f>ROUNDDOWN('7990NTP-P'!Q30-('7990NTP-P'!Q30*0.235),2)</f>
        <v>0</v>
      </c>
      <c r="AB65" s="229">
        <f>'7990NTP-P'!I30</f>
        <v>0</v>
      </c>
      <c r="AC65" s="216">
        <f t="shared" si="0"/>
        <v>0</v>
      </c>
    </row>
    <row r="66" spans="1:38" ht="66" customHeight="1" x14ac:dyDescent="0.3">
      <c r="A66" s="49" t="s">
        <v>304</v>
      </c>
      <c r="B66" s="124" t="s">
        <v>436</v>
      </c>
      <c r="C66" s="210">
        <f>ROUNDUP('7990NTP-P'!K30*0.235,2)</f>
        <v>0</v>
      </c>
      <c r="D66" s="213"/>
      <c r="E66" s="146" t="s">
        <v>304</v>
      </c>
      <c r="F66" s="132" t="s">
        <v>436</v>
      </c>
      <c r="G66" s="228">
        <f>ROUNDUP('7990NTP-P'!L30*0.235,2)</f>
        <v>0</v>
      </c>
      <c r="H66" s="239"/>
      <c r="I66" s="146" t="s">
        <v>304</v>
      </c>
      <c r="J66" s="132" t="s">
        <v>436</v>
      </c>
      <c r="K66" s="228">
        <f>ROUNDUP('7990NTP-P'!M30*0.235,2)</f>
        <v>0</v>
      </c>
      <c r="L66" s="239"/>
      <c r="M66" s="146" t="s">
        <v>304</v>
      </c>
      <c r="N66" s="132" t="s">
        <v>436</v>
      </c>
      <c r="O66" s="228">
        <f>ROUNDUP('7990NTP-P'!N30*0.235,2)</f>
        <v>0</v>
      </c>
      <c r="P66" s="239"/>
      <c r="Q66" s="146" t="s">
        <v>304</v>
      </c>
      <c r="R66" s="132" t="s">
        <v>436</v>
      </c>
      <c r="S66" s="228">
        <f>ROUNDUP('7990NTP-P'!O30*0.235,2)</f>
        <v>0</v>
      </c>
      <c r="T66" s="239"/>
      <c r="U66" s="146" t="s">
        <v>304</v>
      </c>
      <c r="V66" s="132" t="s">
        <v>436</v>
      </c>
      <c r="W66" s="228">
        <f>ROUNDUP('7990NTP-P'!P30*0.235,2)</f>
        <v>0</v>
      </c>
      <c r="X66" s="239"/>
      <c r="Y66" s="146" t="s">
        <v>304</v>
      </c>
      <c r="Z66" s="132" t="s">
        <v>436</v>
      </c>
      <c r="AA66" s="228">
        <f>ROUNDUP('7990NTP-P'!Q30*0.235,2)</f>
        <v>0</v>
      </c>
      <c r="AB66" s="239"/>
      <c r="AC66" s="216">
        <f t="shared" si="0"/>
        <v>0</v>
      </c>
    </row>
    <row r="67" spans="1:38" ht="13" x14ac:dyDescent="0.3">
      <c r="A67" s="208"/>
      <c r="B67" s="209"/>
      <c r="C67" s="231"/>
      <c r="D67" s="232"/>
      <c r="E67" s="208"/>
      <c r="F67" s="227"/>
      <c r="G67" s="233"/>
      <c r="H67" s="234"/>
      <c r="I67" s="208"/>
      <c r="J67" s="227"/>
      <c r="K67" s="233"/>
      <c r="L67" s="234"/>
      <c r="M67" s="208"/>
      <c r="N67" s="227"/>
      <c r="O67" s="233"/>
      <c r="P67" s="234"/>
      <c r="Q67" s="208"/>
      <c r="R67" s="227"/>
      <c r="S67" s="233"/>
      <c r="T67" s="234"/>
      <c r="U67" s="208"/>
      <c r="V67" s="227"/>
      <c r="W67" s="233"/>
      <c r="X67" s="234"/>
      <c r="Y67" s="208"/>
      <c r="Z67" s="227"/>
      <c r="AA67" s="233"/>
      <c r="AB67" s="234"/>
      <c r="AC67" s="216"/>
    </row>
    <row r="68" spans="1:38" ht="52.5" customHeight="1" x14ac:dyDescent="0.3">
      <c r="A68" s="119" t="s">
        <v>437</v>
      </c>
      <c r="B68" s="124" t="s">
        <v>439</v>
      </c>
      <c r="C68" s="210">
        <f>ROUNDDOWN('7990NTP-P'!K31-('7990NTP-P'!K31*0.3066),2)</f>
        <v>0</v>
      </c>
      <c r="D68" s="226">
        <f>'7990NTP-P'!C31</f>
        <v>0</v>
      </c>
      <c r="E68" s="143" t="s">
        <v>437</v>
      </c>
      <c r="F68" s="132" t="s">
        <v>439</v>
      </c>
      <c r="G68" s="228">
        <f>ROUNDDOWN('7990NTP-P'!L31-('7990NTP-P'!L31*0.3066),2)</f>
        <v>0</v>
      </c>
      <c r="H68" s="229">
        <f>'7990NTP-P'!D31</f>
        <v>0</v>
      </c>
      <c r="I68" s="143" t="s">
        <v>437</v>
      </c>
      <c r="J68" s="132" t="s">
        <v>439</v>
      </c>
      <c r="K68" s="228">
        <f>ROUNDDOWN('7990NTP-P'!M31-('7990NTP-P'!M31*0.3066),2)</f>
        <v>0</v>
      </c>
      <c r="L68" s="229">
        <f>'7990NTP-P'!E31</f>
        <v>0</v>
      </c>
      <c r="M68" s="143" t="s">
        <v>437</v>
      </c>
      <c r="N68" s="132" t="s">
        <v>439</v>
      </c>
      <c r="O68" s="228">
        <f>ROUNDDOWN('7990NTP-P'!N31-('7990NTP-P'!N31*0.3066),2)</f>
        <v>0</v>
      </c>
      <c r="P68" s="229">
        <f>'7990NTP-P'!F31</f>
        <v>0</v>
      </c>
      <c r="Q68" s="143" t="s">
        <v>437</v>
      </c>
      <c r="R68" s="132" t="s">
        <v>439</v>
      </c>
      <c r="S68" s="228">
        <f>ROUNDDOWN('7990NTP-P'!O31-('7990NTP-P'!O31*0.3066),2)</f>
        <v>0</v>
      </c>
      <c r="T68" s="229">
        <f>'7990NTP-P'!G31</f>
        <v>0</v>
      </c>
      <c r="U68" s="143" t="s">
        <v>437</v>
      </c>
      <c r="V68" s="132" t="s">
        <v>439</v>
      </c>
      <c r="W68" s="228">
        <f>ROUNDDOWN('7990NTP-P'!P31-('7990NTP-P'!P31*0.3066),2)</f>
        <v>0</v>
      </c>
      <c r="X68" s="229">
        <f>'7990NTP-P'!H31</f>
        <v>0</v>
      </c>
      <c r="Y68" s="143" t="s">
        <v>437</v>
      </c>
      <c r="Z68" s="132" t="s">
        <v>439</v>
      </c>
      <c r="AA68" s="228">
        <f>ROUNDDOWN('7990NTP-P'!Q31-('7990NTP-P'!Q31*0.3066),2)</f>
        <v>0</v>
      </c>
      <c r="AB68" s="229">
        <f>'7990NTP-P'!I31</f>
        <v>0</v>
      </c>
      <c r="AC68" s="216">
        <f t="shared" si="0"/>
        <v>0</v>
      </c>
    </row>
    <row r="69" spans="1:38" ht="55.5" customHeight="1" x14ac:dyDescent="0.3">
      <c r="A69" s="119" t="s">
        <v>438</v>
      </c>
      <c r="B69" s="124" t="s">
        <v>440</v>
      </c>
      <c r="C69" s="210">
        <f>ROUNDUP('7990NTP-P'!K31*0.3066,2)</f>
        <v>0</v>
      </c>
      <c r="D69" s="213"/>
      <c r="E69" s="143" t="s">
        <v>438</v>
      </c>
      <c r="F69" s="132" t="s">
        <v>440</v>
      </c>
      <c r="G69" s="228">
        <f>ROUNDUP('7990NTP-P'!L31*0.3066,2)</f>
        <v>0</v>
      </c>
      <c r="H69" s="239"/>
      <c r="I69" s="143" t="s">
        <v>438</v>
      </c>
      <c r="J69" s="132" t="s">
        <v>440</v>
      </c>
      <c r="K69" s="228">
        <f>ROUNDUP('7990NTP-P'!M31*0.3066,2)</f>
        <v>0</v>
      </c>
      <c r="L69" s="239"/>
      <c r="M69" s="143" t="s">
        <v>438</v>
      </c>
      <c r="N69" s="132" t="s">
        <v>440</v>
      </c>
      <c r="O69" s="228">
        <f>ROUNDUP('7990NTP-P'!N31*0.3066,2)</f>
        <v>0</v>
      </c>
      <c r="P69" s="239"/>
      <c r="Q69" s="143" t="s">
        <v>438</v>
      </c>
      <c r="R69" s="132" t="s">
        <v>440</v>
      </c>
      <c r="S69" s="228">
        <f>ROUNDUP('7990NTP-P'!O31*0.3066,2)</f>
        <v>0</v>
      </c>
      <c r="T69" s="239"/>
      <c r="U69" s="143" t="s">
        <v>438</v>
      </c>
      <c r="V69" s="132" t="s">
        <v>440</v>
      </c>
      <c r="W69" s="228">
        <f>ROUNDUP('7990NTP-P'!P31*0.3066,2)</f>
        <v>0</v>
      </c>
      <c r="X69" s="239"/>
      <c r="Y69" s="143" t="s">
        <v>438</v>
      </c>
      <c r="Z69" s="132" t="s">
        <v>440</v>
      </c>
      <c r="AA69" s="228">
        <f>ROUNDUP('7990NTP-P'!Q31*0.3066,2)</f>
        <v>0</v>
      </c>
      <c r="AB69" s="239"/>
      <c r="AC69" s="216">
        <f t="shared" si="0"/>
        <v>0</v>
      </c>
    </row>
    <row r="70" spans="1:38" ht="14" x14ac:dyDescent="0.3">
      <c r="A70" s="208"/>
      <c r="B70" s="240"/>
      <c r="C70" s="210"/>
      <c r="D70" s="213"/>
      <c r="E70" s="208"/>
      <c r="F70" s="241"/>
      <c r="G70" s="228"/>
      <c r="H70" s="239"/>
      <c r="I70" s="208"/>
      <c r="J70" s="241"/>
      <c r="K70" s="228"/>
      <c r="L70" s="239"/>
      <c r="M70" s="208"/>
      <c r="N70" s="241"/>
      <c r="O70" s="228"/>
      <c r="P70" s="239"/>
      <c r="Q70" s="208"/>
      <c r="R70" s="241"/>
      <c r="S70" s="228"/>
      <c r="T70" s="239"/>
      <c r="U70" s="208"/>
      <c r="V70" s="241"/>
      <c r="W70" s="228"/>
      <c r="X70" s="239"/>
      <c r="Y70" s="208"/>
      <c r="Z70" s="241"/>
      <c r="AA70" s="228"/>
      <c r="AB70" s="239"/>
      <c r="AC70" s="216"/>
    </row>
    <row r="71" spans="1:38" ht="66.5" customHeight="1" x14ac:dyDescent="0.3">
      <c r="A71" s="119" t="s">
        <v>305</v>
      </c>
      <c r="B71" s="124" t="s">
        <v>217</v>
      </c>
      <c r="C71" s="210">
        <f>ROUNDDOWN('7990NTP-P'!K32-('7990NTP-P'!K32*0.1916),2)</f>
        <v>0</v>
      </c>
      <c r="D71" s="226">
        <f>'7990NTP-P'!C32</f>
        <v>0</v>
      </c>
      <c r="E71" s="143" t="s">
        <v>305</v>
      </c>
      <c r="F71" s="132" t="s">
        <v>217</v>
      </c>
      <c r="G71" s="228">
        <f>ROUNDDOWN('7990NTP-P'!L32-('7990NTP-P'!L32*0.1916),2)</f>
        <v>0</v>
      </c>
      <c r="H71" s="229">
        <f>'7990NTP-P'!D32</f>
        <v>0</v>
      </c>
      <c r="I71" s="143" t="s">
        <v>305</v>
      </c>
      <c r="J71" s="132" t="s">
        <v>217</v>
      </c>
      <c r="K71" s="228">
        <f>ROUNDDOWN('7990NTP-P'!M32-('7990NTP-P'!M32*0.1916),2)</f>
        <v>0</v>
      </c>
      <c r="L71" s="229">
        <f>'7990NTP-P'!E32</f>
        <v>0</v>
      </c>
      <c r="M71" s="143" t="s">
        <v>305</v>
      </c>
      <c r="N71" s="132" t="s">
        <v>217</v>
      </c>
      <c r="O71" s="228">
        <f>ROUNDDOWN('7990NTP-P'!N32-('7990NTP-P'!N32*0.1916),2)</f>
        <v>0</v>
      </c>
      <c r="P71" s="229">
        <f>'7990NTP-P'!F32</f>
        <v>0</v>
      </c>
      <c r="Q71" s="143" t="s">
        <v>305</v>
      </c>
      <c r="R71" s="132" t="s">
        <v>217</v>
      </c>
      <c r="S71" s="228">
        <f>ROUNDDOWN('7990NTP-P'!O32-('7990NTP-P'!O32*0.1916),2)</f>
        <v>0</v>
      </c>
      <c r="T71" s="229">
        <f>'7990NTP-P'!G32</f>
        <v>0</v>
      </c>
      <c r="U71" s="143" t="s">
        <v>305</v>
      </c>
      <c r="V71" s="132" t="s">
        <v>217</v>
      </c>
      <c r="W71" s="228">
        <f>ROUNDDOWN('7990NTP-P'!P32-('7990NTP-P'!P32*0.1916),2)</f>
        <v>0</v>
      </c>
      <c r="X71" s="229">
        <f>'7990NTP-P'!H32</f>
        <v>0</v>
      </c>
      <c r="Y71" s="143" t="s">
        <v>305</v>
      </c>
      <c r="Z71" s="132" t="s">
        <v>217</v>
      </c>
      <c r="AA71" s="228">
        <f>ROUNDDOWN('7990NTP-P'!Q32-('7990NTP-P'!Q32*0.1916),2)</f>
        <v>0</v>
      </c>
      <c r="AB71" s="229">
        <f>'7990NTP-P'!I32</f>
        <v>0</v>
      </c>
      <c r="AC71" s="216">
        <f t="shared" si="0"/>
        <v>0</v>
      </c>
    </row>
    <row r="72" spans="1:38" ht="66.5" customHeight="1" x14ac:dyDescent="0.3">
      <c r="A72" s="119" t="s">
        <v>306</v>
      </c>
      <c r="B72" s="124" t="s">
        <v>218</v>
      </c>
      <c r="C72" s="210">
        <f>ROUNDUP('7990NTP-P'!K32*0.1916,2)</f>
        <v>0</v>
      </c>
      <c r="D72" s="213"/>
      <c r="E72" s="143" t="s">
        <v>306</v>
      </c>
      <c r="F72" s="132" t="s">
        <v>218</v>
      </c>
      <c r="G72" s="228">
        <f>ROUNDUP('7990NTP-P'!L32*0.1916,2)</f>
        <v>0</v>
      </c>
      <c r="H72" s="239"/>
      <c r="I72" s="143" t="s">
        <v>306</v>
      </c>
      <c r="J72" s="132" t="s">
        <v>218</v>
      </c>
      <c r="K72" s="228">
        <f>ROUNDUP('7990NTP-P'!M32*0.1916,2)</f>
        <v>0</v>
      </c>
      <c r="L72" s="239"/>
      <c r="M72" s="143" t="s">
        <v>306</v>
      </c>
      <c r="N72" s="132" t="s">
        <v>218</v>
      </c>
      <c r="O72" s="228">
        <f>ROUNDUP('7990NTP-P'!N32*0.1916,2)</f>
        <v>0</v>
      </c>
      <c r="P72" s="239"/>
      <c r="Q72" s="143" t="s">
        <v>306</v>
      </c>
      <c r="R72" s="132" t="s">
        <v>218</v>
      </c>
      <c r="S72" s="228">
        <f>ROUNDUP('7990NTP-P'!O32*0.1916,2)</f>
        <v>0</v>
      </c>
      <c r="T72" s="239"/>
      <c r="U72" s="143" t="s">
        <v>306</v>
      </c>
      <c r="V72" s="132" t="s">
        <v>218</v>
      </c>
      <c r="W72" s="228">
        <f>ROUNDUP('7990NTP-P'!P32*0.1916,2)</f>
        <v>0</v>
      </c>
      <c r="X72" s="239"/>
      <c r="Y72" s="143" t="s">
        <v>306</v>
      </c>
      <c r="Z72" s="132" t="s">
        <v>218</v>
      </c>
      <c r="AA72" s="228">
        <f>ROUNDUP('7990NTP-P'!Q32*0.1916,2)</f>
        <v>0</v>
      </c>
      <c r="AB72" s="239"/>
      <c r="AC72" s="216">
        <f t="shared" si="0"/>
        <v>0</v>
      </c>
    </row>
    <row r="73" spans="1:38" ht="13" x14ac:dyDescent="0.3">
      <c r="A73" s="208"/>
      <c r="B73" s="240"/>
      <c r="C73" s="231"/>
      <c r="D73" s="249"/>
      <c r="E73" s="208"/>
      <c r="F73" s="241"/>
      <c r="G73" s="233"/>
      <c r="H73" s="250"/>
      <c r="I73" s="208"/>
      <c r="J73" s="241"/>
      <c r="K73" s="233"/>
      <c r="L73" s="250"/>
      <c r="M73" s="208"/>
      <c r="N73" s="241"/>
      <c r="O73" s="233"/>
      <c r="P73" s="250"/>
      <c r="Q73" s="208"/>
      <c r="R73" s="241"/>
      <c r="S73" s="233"/>
      <c r="T73" s="250"/>
      <c r="U73" s="208"/>
      <c r="V73" s="241"/>
      <c r="W73" s="233"/>
      <c r="X73" s="250"/>
      <c r="Y73" s="208"/>
      <c r="Z73" s="241"/>
      <c r="AA73" s="233"/>
      <c r="AB73" s="250"/>
      <c r="AC73" s="216"/>
    </row>
    <row r="74" spans="1:38" ht="50.5" x14ac:dyDescent="0.3">
      <c r="A74" s="121" t="s">
        <v>196</v>
      </c>
      <c r="B74" s="124" t="s">
        <v>194</v>
      </c>
      <c r="C74" s="210">
        <f>ROUNDDOWN('7990NTP-P'!K33-('7990NTP-P'!K33*0.438),2)</f>
        <v>0</v>
      </c>
      <c r="D74" s="226">
        <f>'7990NTP-P'!C33</f>
        <v>0</v>
      </c>
      <c r="E74" s="147" t="s">
        <v>196</v>
      </c>
      <c r="F74" s="132" t="s">
        <v>194</v>
      </c>
      <c r="G74" s="228">
        <f>ROUNDDOWN('7990NTP-P'!L33-('7990NTP-P'!L33*0.438),2)</f>
        <v>0</v>
      </c>
      <c r="H74" s="229">
        <f>'7990NTP-P'!D33</f>
        <v>0</v>
      </c>
      <c r="I74" s="147" t="s">
        <v>196</v>
      </c>
      <c r="J74" s="132" t="s">
        <v>194</v>
      </c>
      <c r="K74" s="228">
        <f>ROUNDDOWN('7990NTP-P'!M33-('7990NTP-P'!M33*0.438),2)</f>
        <v>0</v>
      </c>
      <c r="L74" s="229">
        <f>'7990NTP-P'!E33</f>
        <v>0</v>
      </c>
      <c r="M74" s="147" t="s">
        <v>196</v>
      </c>
      <c r="N74" s="132" t="s">
        <v>194</v>
      </c>
      <c r="O74" s="228">
        <f>ROUNDDOWN('7990NTP-P'!N33-('7990NTP-P'!N33*0.438),2)</f>
        <v>0</v>
      </c>
      <c r="P74" s="229">
        <f>'7990NTP-P'!F33</f>
        <v>0</v>
      </c>
      <c r="Q74" s="147" t="s">
        <v>196</v>
      </c>
      <c r="R74" s="132" t="s">
        <v>194</v>
      </c>
      <c r="S74" s="228">
        <f>ROUNDDOWN('7990NTP-P'!O33-('7990NTP-P'!O33*0.438),2)</f>
        <v>0</v>
      </c>
      <c r="T74" s="229">
        <f>'7990NTP-P'!G33</f>
        <v>0</v>
      </c>
      <c r="U74" s="147" t="s">
        <v>196</v>
      </c>
      <c r="V74" s="132" t="s">
        <v>194</v>
      </c>
      <c r="W74" s="228">
        <f>ROUNDDOWN('7990NTP-P'!P33-('7990NTP-P'!P33*0.438),2)</f>
        <v>0</v>
      </c>
      <c r="X74" s="229">
        <f>'7990NTP-P'!H33</f>
        <v>0</v>
      </c>
      <c r="Y74" s="147" t="s">
        <v>196</v>
      </c>
      <c r="Z74" s="132" t="s">
        <v>194</v>
      </c>
      <c r="AA74" s="228">
        <f>ROUNDDOWN('7990NTP-P'!Q33-('7990NTP-P'!Q33*0.438),2)</f>
        <v>0</v>
      </c>
      <c r="AB74" s="229">
        <f>'7990NTP-P'!I33</f>
        <v>0</v>
      </c>
      <c r="AC74" s="216">
        <f t="shared" si="0"/>
        <v>0</v>
      </c>
    </row>
    <row r="75" spans="1:38" ht="50.5" x14ac:dyDescent="0.3">
      <c r="A75" s="121" t="s">
        <v>197</v>
      </c>
      <c r="B75" s="124" t="s">
        <v>195</v>
      </c>
      <c r="C75" s="210">
        <f>ROUNDUP('7990NTP-P'!K33*0.438,2)</f>
        <v>0</v>
      </c>
      <c r="D75" s="213"/>
      <c r="E75" s="147" t="s">
        <v>197</v>
      </c>
      <c r="F75" s="132" t="s">
        <v>195</v>
      </c>
      <c r="G75" s="228">
        <f>ROUNDUP('7990NTP-P'!L33*0.438,2)</f>
        <v>0</v>
      </c>
      <c r="H75" s="239"/>
      <c r="I75" s="147" t="s">
        <v>197</v>
      </c>
      <c r="J75" s="132" t="s">
        <v>195</v>
      </c>
      <c r="K75" s="228">
        <f>ROUNDUP('7990NTP-P'!M33*0.438,2)</f>
        <v>0</v>
      </c>
      <c r="L75" s="239"/>
      <c r="M75" s="147" t="s">
        <v>197</v>
      </c>
      <c r="N75" s="132" t="s">
        <v>195</v>
      </c>
      <c r="O75" s="228">
        <f>ROUNDUP('7990NTP-P'!N33*0.438,2)</f>
        <v>0</v>
      </c>
      <c r="P75" s="239"/>
      <c r="Q75" s="147" t="s">
        <v>197</v>
      </c>
      <c r="R75" s="132" t="s">
        <v>195</v>
      </c>
      <c r="S75" s="228">
        <f>ROUNDUP('7990NTP-P'!O33*0.438,2)</f>
        <v>0</v>
      </c>
      <c r="T75" s="239"/>
      <c r="U75" s="147" t="s">
        <v>197</v>
      </c>
      <c r="V75" s="132" t="s">
        <v>195</v>
      </c>
      <c r="W75" s="228">
        <f>ROUNDUP('7990NTP-P'!P33*0.438,2)</f>
        <v>0</v>
      </c>
      <c r="X75" s="239"/>
      <c r="Y75" s="147" t="s">
        <v>197</v>
      </c>
      <c r="Z75" s="132" t="s">
        <v>195</v>
      </c>
      <c r="AA75" s="228">
        <f>ROUNDUP('7990NTP-P'!Q33*0.438,2)</f>
        <v>0</v>
      </c>
      <c r="AB75" s="239"/>
      <c r="AC75" s="216">
        <f t="shared" si="0"/>
        <v>0</v>
      </c>
    </row>
    <row r="76" spans="1:38" ht="13" x14ac:dyDescent="0.3">
      <c r="A76" s="208"/>
      <c r="B76" s="240"/>
      <c r="C76" s="231"/>
      <c r="D76" s="249"/>
      <c r="E76" s="208"/>
      <c r="F76" s="241"/>
      <c r="G76" s="233"/>
      <c r="H76" s="250"/>
      <c r="I76" s="208"/>
      <c r="J76" s="241"/>
      <c r="K76" s="233"/>
      <c r="L76" s="250"/>
      <c r="M76" s="208"/>
      <c r="N76" s="241"/>
      <c r="O76" s="233"/>
      <c r="P76" s="250"/>
      <c r="Q76" s="208"/>
      <c r="R76" s="241"/>
      <c r="S76" s="233"/>
      <c r="T76" s="250"/>
      <c r="U76" s="208"/>
      <c r="V76" s="241"/>
      <c r="W76" s="233"/>
      <c r="X76" s="250"/>
      <c r="Y76" s="208"/>
      <c r="Z76" s="241"/>
      <c r="AA76" s="233"/>
      <c r="AB76" s="250"/>
      <c r="AC76" s="216"/>
      <c r="AD76" s="182"/>
      <c r="AE76" s="182"/>
      <c r="AF76" s="182"/>
      <c r="AG76" s="182"/>
      <c r="AH76" s="182"/>
      <c r="AI76" s="182"/>
      <c r="AJ76" s="182"/>
      <c r="AK76" s="182"/>
      <c r="AL76" s="182"/>
    </row>
    <row r="77" spans="1:38" ht="72.5" customHeight="1" x14ac:dyDescent="0.3">
      <c r="A77" s="517" t="s">
        <v>499</v>
      </c>
      <c r="B77" s="490" t="s">
        <v>498</v>
      </c>
      <c r="C77" s="476">
        <f>SUM('7990NTP-P'!K34*1)</f>
        <v>0</v>
      </c>
      <c r="D77" s="524">
        <f>'7990NTP-P'!C34</f>
        <v>0</v>
      </c>
      <c r="E77" s="520" t="s">
        <v>499</v>
      </c>
      <c r="F77" s="523" t="s">
        <v>498</v>
      </c>
      <c r="G77" s="476">
        <f>SUM('7990NTP-P'!L34*1)</f>
        <v>0</v>
      </c>
      <c r="H77" s="494">
        <f>'7990NTP-P'!D34</f>
        <v>0</v>
      </c>
      <c r="I77" s="517" t="s">
        <v>499</v>
      </c>
      <c r="J77" s="523" t="s">
        <v>498</v>
      </c>
      <c r="K77" s="476">
        <f>SUM('7990NTP-P'!M34*1)</f>
        <v>0</v>
      </c>
      <c r="L77" s="524">
        <f>'7990NTP-P'!E34</f>
        <v>0</v>
      </c>
      <c r="M77" s="520" t="s">
        <v>499</v>
      </c>
      <c r="N77" s="523" t="s">
        <v>498</v>
      </c>
      <c r="O77" s="476">
        <f>SUM('7990NTP-P'!N34*1)</f>
        <v>0</v>
      </c>
      <c r="P77" s="524">
        <f>'7990NTP-P'!F34</f>
        <v>0</v>
      </c>
      <c r="Q77" s="520" t="s">
        <v>499</v>
      </c>
      <c r="R77" s="523" t="s">
        <v>498</v>
      </c>
      <c r="S77" s="476">
        <f>SUM('7990NTP-P'!O34*1)</f>
        <v>0</v>
      </c>
      <c r="T77" s="524">
        <f>'7990NTP-P'!G34</f>
        <v>0</v>
      </c>
      <c r="U77" s="520" t="s">
        <v>499</v>
      </c>
      <c r="V77" s="523" t="s">
        <v>498</v>
      </c>
      <c r="W77" s="476">
        <f>SUM('7990NTP-P'!P34*1)</f>
        <v>0</v>
      </c>
      <c r="X77" s="494">
        <f>'7990NTP-P'!H34</f>
        <v>0</v>
      </c>
      <c r="Y77" s="517" t="s">
        <v>499</v>
      </c>
      <c r="Z77" s="523" t="s">
        <v>498</v>
      </c>
      <c r="AA77" s="476">
        <f>SUM('7990NTP-P'!Q34*1)</f>
        <v>0</v>
      </c>
      <c r="AB77" s="524">
        <f>'7990NTP-P'!I34</f>
        <v>0</v>
      </c>
      <c r="AC77" s="216">
        <f t="shared" ref="AC77" si="1">IF(C77+G77+K77+O77+S77+W77+AA77&gt;0,C77+G77+K77+O77+S77+W77+AA77,0)</f>
        <v>0</v>
      </c>
      <c r="AD77" s="182"/>
      <c r="AE77" s="182"/>
      <c r="AF77" s="182"/>
      <c r="AG77" s="182"/>
      <c r="AH77" s="182"/>
      <c r="AI77" s="182"/>
      <c r="AJ77" s="182"/>
      <c r="AK77" s="182"/>
      <c r="AL77" s="182"/>
    </row>
    <row r="78" spans="1:38" ht="13" x14ac:dyDescent="0.3">
      <c r="A78" s="517"/>
      <c r="B78" s="518"/>
      <c r="C78" s="500"/>
      <c r="D78" s="519"/>
      <c r="E78" s="520"/>
      <c r="F78" s="518"/>
      <c r="G78" s="500"/>
      <c r="H78" s="521"/>
      <c r="I78" s="520"/>
      <c r="J78" s="518"/>
      <c r="K78" s="500"/>
      <c r="L78" s="521"/>
      <c r="M78" s="520"/>
      <c r="N78" s="518"/>
      <c r="O78" s="500"/>
      <c r="P78" s="521"/>
      <c r="Q78" s="520"/>
      <c r="R78" s="518"/>
      <c r="S78" s="500"/>
      <c r="T78" s="521"/>
      <c r="U78" s="520"/>
      <c r="V78" s="518"/>
      <c r="W78" s="500"/>
      <c r="X78" s="521"/>
      <c r="Y78" s="520"/>
      <c r="Z78" s="518"/>
      <c r="AA78" s="500"/>
      <c r="AB78" s="521"/>
      <c r="AC78" s="505"/>
      <c r="AD78" s="182"/>
      <c r="AE78" s="182"/>
      <c r="AF78" s="182"/>
      <c r="AG78" s="182"/>
      <c r="AH78" s="182"/>
      <c r="AI78" s="182"/>
      <c r="AJ78" s="182"/>
      <c r="AK78" s="182"/>
      <c r="AL78" s="182"/>
    </row>
    <row r="79" spans="1:38" ht="50.5" x14ac:dyDescent="0.3">
      <c r="A79" s="122" t="s">
        <v>358</v>
      </c>
      <c r="B79" s="124" t="s">
        <v>219</v>
      </c>
      <c r="C79" s="210">
        <f>ROUNDDOWN('7990NTP-P'!K35-('7990NTP-P'!K35*0.235),2)</f>
        <v>0</v>
      </c>
      <c r="D79" s="226">
        <f>'7990NTP-P'!C35</f>
        <v>0</v>
      </c>
      <c r="E79" s="148" t="s">
        <v>358</v>
      </c>
      <c r="F79" s="132" t="s">
        <v>219</v>
      </c>
      <c r="G79" s="228">
        <f>ROUNDDOWN('7990NTP-P'!L35-('7990NTP-P'!L35*0.235),2)</f>
        <v>0</v>
      </c>
      <c r="H79" s="229">
        <f>'7990NTP-P'!D35</f>
        <v>0</v>
      </c>
      <c r="I79" s="148" t="s">
        <v>358</v>
      </c>
      <c r="J79" s="132" t="s">
        <v>219</v>
      </c>
      <c r="K79" s="228">
        <f>ROUNDDOWN('7990NTP-P'!M35-('7990NTP-P'!M35*0.235),2)</f>
        <v>0</v>
      </c>
      <c r="L79" s="229">
        <f>'7990NTP-P'!E35</f>
        <v>0</v>
      </c>
      <c r="M79" s="148" t="s">
        <v>358</v>
      </c>
      <c r="N79" s="132" t="s">
        <v>219</v>
      </c>
      <c r="O79" s="228">
        <f>ROUNDDOWN('7990NTP-P'!N35-('7990NTP-P'!N35*0.235),2)</f>
        <v>0</v>
      </c>
      <c r="P79" s="229">
        <f>'7990NTP-P'!F35</f>
        <v>0</v>
      </c>
      <c r="Q79" s="148" t="s">
        <v>358</v>
      </c>
      <c r="R79" s="132" t="s">
        <v>219</v>
      </c>
      <c r="S79" s="228">
        <f>ROUNDDOWN('7990NTP-P'!O35-('7990NTP-P'!O35*0.235),2)</f>
        <v>0</v>
      </c>
      <c r="T79" s="229">
        <f>'7990NTP-P'!G35</f>
        <v>0</v>
      </c>
      <c r="U79" s="148" t="s">
        <v>358</v>
      </c>
      <c r="V79" s="132" t="s">
        <v>219</v>
      </c>
      <c r="W79" s="228">
        <f>ROUNDDOWN('7990NTP-P'!P35-('7990NTP-P'!P35*0.235),2)</f>
        <v>0</v>
      </c>
      <c r="X79" s="229">
        <f>'7990NTP-P'!H35</f>
        <v>0</v>
      </c>
      <c r="Y79" s="148" t="s">
        <v>358</v>
      </c>
      <c r="Z79" s="132" t="s">
        <v>219</v>
      </c>
      <c r="AA79" s="228">
        <f>ROUNDDOWN('7990NTP-P'!Q35-('7990NTP-P'!Q35*0.235),2)</f>
        <v>0</v>
      </c>
      <c r="AB79" s="229">
        <f>'7990NTP-P'!I35</f>
        <v>0</v>
      </c>
      <c r="AC79" s="216">
        <f t="shared" si="0"/>
        <v>0</v>
      </c>
      <c r="AD79" s="172"/>
      <c r="AE79" s="182"/>
      <c r="AF79" s="182"/>
      <c r="AG79" s="182"/>
      <c r="AH79" s="182"/>
      <c r="AI79" s="182"/>
      <c r="AJ79" s="182"/>
      <c r="AK79" s="182"/>
      <c r="AL79" s="182"/>
    </row>
    <row r="80" spans="1:38" ht="50.5" x14ac:dyDescent="0.3">
      <c r="A80" s="122" t="s">
        <v>359</v>
      </c>
      <c r="B80" s="124" t="s">
        <v>360</v>
      </c>
      <c r="C80" s="210">
        <f>ROUNDUP('7990NTP-P'!K35*0.235,2)</f>
        <v>0</v>
      </c>
      <c r="D80" s="249"/>
      <c r="E80" s="148" t="s">
        <v>359</v>
      </c>
      <c r="F80" s="132" t="s">
        <v>360</v>
      </c>
      <c r="G80" s="228">
        <f>ROUNDUP('7990NTP-P'!L35*0.235,2)</f>
        <v>0</v>
      </c>
      <c r="H80" s="250"/>
      <c r="I80" s="148" t="s">
        <v>359</v>
      </c>
      <c r="J80" s="132" t="s">
        <v>360</v>
      </c>
      <c r="K80" s="228">
        <f>ROUNDUP('7990NTP-P'!M35*0.235,2)</f>
        <v>0</v>
      </c>
      <c r="L80" s="250"/>
      <c r="M80" s="148" t="s">
        <v>359</v>
      </c>
      <c r="N80" s="132" t="s">
        <v>360</v>
      </c>
      <c r="O80" s="228">
        <f>ROUNDUP('7990NTP-P'!N35*0.235,2)</f>
        <v>0</v>
      </c>
      <c r="P80" s="250"/>
      <c r="Q80" s="148" t="s">
        <v>359</v>
      </c>
      <c r="R80" s="132" t="s">
        <v>360</v>
      </c>
      <c r="S80" s="228">
        <f>ROUNDUP('7990NTP-P'!O35*0.235,2)</f>
        <v>0</v>
      </c>
      <c r="T80" s="250"/>
      <c r="U80" s="148" t="s">
        <v>359</v>
      </c>
      <c r="V80" s="132" t="s">
        <v>360</v>
      </c>
      <c r="W80" s="228">
        <f>ROUNDUP('7990NTP-P'!P35*0.235,2)</f>
        <v>0</v>
      </c>
      <c r="X80" s="250"/>
      <c r="Y80" s="148" t="s">
        <v>359</v>
      </c>
      <c r="Z80" s="132" t="s">
        <v>360</v>
      </c>
      <c r="AA80" s="228">
        <f>ROUNDUP('7990NTP-P'!Q35*0.235,2)</f>
        <v>0</v>
      </c>
      <c r="AB80" s="250"/>
      <c r="AC80" s="216">
        <f t="shared" si="0"/>
        <v>0</v>
      </c>
      <c r="AD80" s="182"/>
      <c r="AE80" s="182"/>
      <c r="AF80" s="182"/>
      <c r="AG80" s="182"/>
      <c r="AH80" s="182"/>
      <c r="AI80" s="182"/>
      <c r="AJ80" s="182"/>
      <c r="AK80" s="182"/>
      <c r="AL80" s="182"/>
    </row>
    <row r="81" spans="1:288" ht="13" x14ac:dyDescent="0.3">
      <c r="A81" s="208"/>
      <c r="B81" s="240"/>
      <c r="C81" s="231"/>
      <c r="D81" s="249"/>
      <c r="E81" s="208"/>
      <c r="F81" s="241"/>
      <c r="G81" s="233"/>
      <c r="H81" s="250"/>
      <c r="I81" s="208"/>
      <c r="J81" s="241"/>
      <c r="K81" s="233"/>
      <c r="L81" s="250"/>
      <c r="M81" s="208"/>
      <c r="N81" s="241"/>
      <c r="O81" s="233"/>
      <c r="P81" s="250"/>
      <c r="Q81" s="208"/>
      <c r="R81" s="241"/>
      <c r="S81" s="233"/>
      <c r="T81" s="250"/>
      <c r="U81" s="208"/>
      <c r="V81" s="241"/>
      <c r="W81" s="233"/>
      <c r="X81" s="250"/>
      <c r="Y81" s="208"/>
      <c r="Z81" s="241"/>
      <c r="AA81" s="233"/>
      <c r="AB81" s="250"/>
      <c r="AC81" s="216"/>
      <c r="AD81" s="182"/>
      <c r="AE81" s="182"/>
      <c r="AF81" s="182"/>
      <c r="AG81" s="182"/>
      <c r="AH81" s="182"/>
      <c r="AI81" s="182"/>
      <c r="AJ81" s="182"/>
      <c r="AK81" s="182"/>
      <c r="AL81" s="182"/>
    </row>
    <row r="82" spans="1:288" ht="50.5" x14ac:dyDescent="0.3">
      <c r="A82" s="49" t="s">
        <v>441</v>
      </c>
      <c r="B82" s="124" t="s">
        <v>443</v>
      </c>
      <c r="C82" s="210">
        <f>ROUNDDOWN('7990NTP-P'!K36-('7990NTP-P'!K36*0.3066),2)</f>
        <v>0</v>
      </c>
      <c r="D82" s="226">
        <f>'7990NTP-P'!C36</f>
        <v>0</v>
      </c>
      <c r="E82" s="146" t="s">
        <v>441</v>
      </c>
      <c r="F82" s="132" t="s">
        <v>443</v>
      </c>
      <c r="G82" s="228">
        <f>ROUNDDOWN('7990NTP-P'!L36-('7990NTP-P'!L36*0.3066),2)</f>
        <v>0</v>
      </c>
      <c r="H82" s="229">
        <f>'7990NTP-P'!D36</f>
        <v>0</v>
      </c>
      <c r="I82" s="146" t="s">
        <v>441</v>
      </c>
      <c r="J82" s="132" t="s">
        <v>443</v>
      </c>
      <c r="K82" s="228">
        <f>ROUNDDOWN('7990NTP-P'!M36-('7990NTP-P'!M36*0.3066),2)</f>
        <v>0</v>
      </c>
      <c r="L82" s="229">
        <f>'7990NTP-P'!E36</f>
        <v>0</v>
      </c>
      <c r="M82" s="146" t="s">
        <v>441</v>
      </c>
      <c r="N82" s="132" t="s">
        <v>443</v>
      </c>
      <c r="O82" s="228">
        <f>ROUNDDOWN('7990NTP-P'!N36-('7990NTP-P'!N36*0.3066),2)</f>
        <v>0</v>
      </c>
      <c r="P82" s="229">
        <f>'7990NTP-P'!F36</f>
        <v>0</v>
      </c>
      <c r="Q82" s="146" t="s">
        <v>441</v>
      </c>
      <c r="R82" s="132" t="s">
        <v>443</v>
      </c>
      <c r="S82" s="228">
        <f>ROUNDDOWN('7990NTP-P'!O36-('7990NTP-P'!O36*0.3066),2)</f>
        <v>0</v>
      </c>
      <c r="T82" s="229">
        <f>'7990NTP-P'!G36</f>
        <v>0</v>
      </c>
      <c r="U82" s="146" t="s">
        <v>441</v>
      </c>
      <c r="V82" s="132" t="s">
        <v>443</v>
      </c>
      <c r="W82" s="228">
        <f>ROUNDDOWN('7990NTP-P'!P36-('7990NTP-P'!P36*0.3066),2)</f>
        <v>0</v>
      </c>
      <c r="X82" s="229">
        <f>'7990NTP-P'!H36</f>
        <v>0</v>
      </c>
      <c r="Y82" s="146" t="s">
        <v>441</v>
      </c>
      <c r="Z82" s="132" t="s">
        <v>443</v>
      </c>
      <c r="AA82" s="228">
        <f>ROUNDDOWN('7990NTP-P'!Q36-('7990NTP-P'!Q36*0.3066),2)</f>
        <v>0</v>
      </c>
      <c r="AB82" s="229">
        <f>'7990NTP-P'!I36</f>
        <v>0</v>
      </c>
      <c r="AC82" s="216">
        <f t="shared" si="0"/>
        <v>0</v>
      </c>
      <c r="AD82" s="182"/>
      <c r="AE82" s="182"/>
      <c r="AF82" s="182"/>
      <c r="AG82" s="182"/>
      <c r="AH82" s="182"/>
      <c r="AI82" s="182"/>
      <c r="AJ82" s="182"/>
      <c r="AK82" s="182"/>
      <c r="AL82" s="182"/>
    </row>
    <row r="83" spans="1:288" ht="50.5" x14ac:dyDescent="0.3">
      <c r="A83" s="49" t="s">
        <v>442</v>
      </c>
      <c r="B83" s="124" t="s">
        <v>444</v>
      </c>
      <c r="C83" s="210">
        <f>ROUNDUP('7990NTP-P'!K36*0.3066,2)</f>
        <v>0</v>
      </c>
      <c r="D83" s="213"/>
      <c r="E83" s="146" t="s">
        <v>442</v>
      </c>
      <c r="F83" s="132" t="s">
        <v>444</v>
      </c>
      <c r="G83" s="228">
        <f>ROUNDUP('7990NTP-P'!L36*0.3066,2)</f>
        <v>0</v>
      </c>
      <c r="H83" s="239"/>
      <c r="I83" s="146" t="s">
        <v>442</v>
      </c>
      <c r="J83" s="132" t="s">
        <v>444</v>
      </c>
      <c r="K83" s="228">
        <f>ROUNDUP('7990NTP-P'!M36*0.3066,2)</f>
        <v>0</v>
      </c>
      <c r="L83" s="239"/>
      <c r="M83" s="146" t="s">
        <v>442</v>
      </c>
      <c r="N83" s="132" t="s">
        <v>444</v>
      </c>
      <c r="O83" s="228">
        <f>ROUNDUP('7990NTP-P'!N36*0.3066,2)</f>
        <v>0</v>
      </c>
      <c r="P83" s="239"/>
      <c r="Q83" s="146" t="s">
        <v>442</v>
      </c>
      <c r="R83" s="132" t="s">
        <v>444</v>
      </c>
      <c r="S83" s="228">
        <f>ROUNDUP('7990NTP-P'!O36*0.3066,2)</f>
        <v>0</v>
      </c>
      <c r="T83" s="239"/>
      <c r="U83" s="146" t="s">
        <v>442</v>
      </c>
      <c r="V83" s="132" t="s">
        <v>444</v>
      </c>
      <c r="W83" s="228">
        <f>ROUNDUP('7990NTP-P'!P36*0.3066,2)</f>
        <v>0</v>
      </c>
      <c r="X83" s="239"/>
      <c r="Y83" s="146" t="s">
        <v>442</v>
      </c>
      <c r="Z83" s="132" t="s">
        <v>444</v>
      </c>
      <c r="AA83" s="228">
        <f>ROUNDUP('7990NTP-P'!Q36*0.3066,2)</f>
        <v>0</v>
      </c>
      <c r="AB83" s="239"/>
      <c r="AC83" s="216">
        <f t="shared" si="0"/>
        <v>0</v>
      </c>
      <c r="AD83" s="182"/>
      <c r="AE83" s="182"/>
      <c r="AF83" s="182"/>
      <c r="AG83" s="182"/>
      <c r="AH83" s="182"/>
      <c r="AI83" s="182"/>
      <c r="AJ83" s="182"/>
      <c r="AK83" s="182"/>
      <c r="AL83" s="182"/>
    </row>
    <row r="84" spans="1:288" ht="13" x14ac:dyDescent="0.3">
      <c r="A84" s="208"/>
      <c r="B84" s="209"/>
      <c r="C84" s="231"/>
      <c r="D84" s="232"/>
      <c r="E84" s="208"/>
      <c r="F84" s="227"/>
      <c r="G84" s="233"/>
      <c r="H84" s="234"/>
      <c r="I84" s="208"/>
      <c r="J84" s="227"/>
      <c r="K84" s="233"/>
      <c r="L84" s="234"/>
      <c r="M84" s="208"/>
      <c r="N84" s="227"/>
      <c r="O84" s="233"/>
      <c r="P84" s="234"/>
      <c r="Q84" s="208"/>
      <c r="R84" s="227"/>
      <c r="S84" s="233"/>
      <c r="T84" s="234"/>
      <c r="U84" s="208"/>
      <c r="V84" s="227"/>
      <c r="W84" s="233"/>
      <c r="X84" s="234"/>
      <c r="Y84" s="208"/>
      <c r="Z84" s="227"/>
      <c r="AA84" s="233"/>
      <c r="AB84" s="234"/>
      <c r="AC84" s="216"/>
      <c r="AD84" s="182"/>
      <c r="AE84" s="182"/>
      <c r="AF84" s="182"/>
      <c r="AG84" s="182"/>
      <c r="AH84" s="182"/>
      <c r="AI84" s="182"/>
      <c r="AJ84" s="182"/>
      <c r="AK84" s="182"/>
      <c r="AL84" s="182"/>
    </row>
    <row r="85" spans="1:288" s="255" customFormat="1" ht="62.5" x14ac:dyDescent="0.25">
      <c r="A85" s="152" t="s">
        <v>361</v>
      </c>
      <c r="B85" s="132" t="s">
        <v>307</v>
      </c>
      <c r="C85" s="251">
        <f>ROUNDDOWN('7990NTP-P'!K$37-('7990NTP-P'!K$37*0.1916),2)</f>
        <v>0</v>
      </c>
      <c r="D85" s="252">
        <f>'7990NTP-P'!C37</f>
        <v>0</v>
      </c>
      <c r="E85" s="146" t="s">
        <v>361</v>
      </c>
      <c r="F85" s="132" t="s">
        <v>307</v>
      </c>
      <c r="G85" s="253">
        <f>ROUNDDOWN('7990NTP-P'!L$37-('7990NTP-P'!L$37*0.1916),2)</f>
        <v>0</v>
      </c>
      <c r="H85" s="254">
        <f>'7990NTP-P'!D37</f>
        <v>0</v>
      </c>
      <c r="I85" s="146" t="s">
        <v>361</v>
      </c>
      <c r="J85" s="132" t="s">
        <v>307</v>
      </c>
      <c r="K85" s="253">
        <f>ROUNDDOWN('7990NTP-P'!M$37-('7990NTP-P'!M$37*0.1916),2)</f>
        <v>0</v>
      </c>
      <c r="L85" s="254">
        <f>'7990NTP-P'!E37</f>
        <v>0</v>
      </c>
      <c r="M85" s="146" t="s">
        <v>361</v>
      </c>
      <c r="N85" s="132" t="s">
        <v>307</v>
      </c>
      <c r="O85" s="253">
        <f>ROUNDDOWN('7990NTP-P'!N$37-('7990NTP-P'!N$37*0.1916),2)</f>
        <v>0</v>
      </c>
      <c r="P85" s="254">
        <f>'7990NTP-P'!F37</f>
        <v>0</v>
      </c>
      <c r="Q85" s="146" t="s">
        <v>361</v>
      </c>
      <c r="R85" s="132" t="s">
        <v>307</v>
      </c>
      <c r="S85" s="253">
        <f>ROUNDDOWN('7990NTP-P'!O$37-('7990NTP-P'!O$37*0.1916),2)</f>
        <v>0</v>
      </c>
      <c r="T85" s="254">
        <f>'7990NTP-P'!G37</f>
        <v>0</v>
      </c>
      <c r="U85" s="146" t="s">
        <v>361</v>
      </c>
      <c r="V85" s="132" t="s">
        <v>307</v>
      </c>
      <c r="W85" s="253">
        <f>ROUNDDOWN('7990NTP-P'!P$37-('7990NTP-P'!P$37*0.1916),2)</f>
        <v>0</v>
      </c>
      <c r="X85" s="254">
        <f>'7990NTP-P'!H37</f>
        <v>0</v>
      </c>
      <c r="Y85" s="146" t="s">
        <v>361</v>
      </c>
      <c r="Z85" s="132" t="s">
        <v>307</v>
      </c>
      <c r="AA85" s="253">
        <f>ROUNDDOWN('7990NTP-P'!Q$37-('7990NTP-P'!Q$37*0.1916),2)</f>
        <v>0</v>
      </c>
      <c r="AB85" s="254">
        <f>'7990NTP-P'!I37</f>
        <v>0</v>
      </c>
      <c r="AC85" s="216">
        <f>IF(C85+G85+K85+O85+S85+W85+AA85&gt;0,C85+G85+K85+O85+S85+W85+AA85,0)</f>
        <v>0</v>
      </c>
      <c r="AD85" s="182"/>
      <c r="AE85" s="182"/>
      <c r="AF85" s="182"/>
      <c r="AG85" s="182"/>
      <c r="AH85" s="182"/>
      <c r="AI85" s="182"/>
      <c r="AJ85" s="182"/>
      <c r="AK85" s="182"/>
      <c r="AL85" s="182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  <c r="DO85" s="160"/>
      <c r="DP85" s="160"/>
      <c r="DQ85" s="160"/>
      <c r="DR85" s="160"/>
      <c r="DS85" s="160"/>
      <c r="DT85" s="160"/>
      <c r="DU85" s="160"/>
      <c r="DV85" s="160"/>
      <c r="DW85" s="160"/>
      <c r="DX85" s="160"/>
      <c r="DY85" s="160"/>
      <c r="DZ85" s="160"/>
      <c r="EA85" s="160"/>
      <c r="EB85" s="160"/>
      <c r="EC85" s="160"/>
      <c r="ED85" s="160"/>
      <c r="EE85" s="160"/>
      <c r="EF85" s="160"/>
      <c r="EG85" s="160"/>
      <c r="EH85" s="160"/>
      <c r="EI85" s="160"/>
      <c r="EJ85" s="160"/>
      <c r="EK85" s="160"/>
      <c r="EL85" s="160"/>
      <c r="EM85" s="160"/>
      <c r="EN85" s="160"/>
      <c r="EO85" s="160"/>
      <c r="EP85" s="160"/>
      <c r="EQ85" s="160"/>
      <c r="ER85" s="160"/>
      <c r="ES85" s="160"/>
      <c r="ET85" s="160"/>
      <c r="EU85" s="160"/>
      <c r="EV85" s="160"/>
      <c r="EW85" s="160"/>
      <c r="EX85" s="160"/>
      <c r="EY85" s="160"/>
      <c r="EZ85" s="160"/>
      <c r="FA85" s="160"/>
      <c r="FB85" s="160"/>
      <c r="FC85" s="160"/>
      <c r="FD85" s="160"/>
      <c r="FE85" s="160"/>
      <c r="FF85" s="160"/>
      <c r="FG85" s="160"/>
      <c r="FH85" s="160"/>
      <c r="FI85" s="160"/>
      <c r="FJ85" s="160"/>
      <c r="FK85" s="160"/>
      <c r="FL85" s="160"/>
      <c r="FM85" s="160"/>
      <c r="FN85" s="160"/>
      <c r="FO85" s="160"/>
      <c r="FP85" s="160"/>
      <c r="FQ85" s="160"/>
      <c r="FR85" s="160"/>
      <c r="FS85" s="160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/>
      <c r="GF85" s="160"/>
      <c r="GG85" s="160"/>
      <c r="GH85" s="160"/>
      <c r="GI85" s="160"/>
      <c r="GJ85" s="160"/>
      <c r="GK85" s="160"/>
      <c r="GL85" s="160"/>
      <c r="GM85" s="160"/>
      <c r="GN85" s="160"/>
      <c r="GO85" s="160"/>
      <c r="GP85" s="160"/>
      <c r="GQ85" s="160"/>
      <c r="GR85" s="160"/>
      <c r="GS85" s="160"/>
      <c r="GT85" s="160"/>
      <c r="GU85" s="160"/>
      <c r="GV85" s="160"/>
      <c r="GW85" s="160"/>
      <c r="GX85" s="160"/>
      <c r="GY85" s="160"/>
      <c r="GZ85" s="160"/>
      <c r="HA85" s="160"/>
      <c r="HB85" s="160"/>
      <c r="HC85" s="160"/>
      <c r="HD85" s="160"/>
      <c r="HE85" s="160"/>
      <c r="HF85" s="160"/>
      <c r="HG85" s="160"/>
      <c r="HH85" s="160"/>
      <c r="HI85" s="160"/>
      <c r="HJ85" s="160"/>
      <c r="HK85" s="160"/>
      <c r="HL85" s="160"/>
      <c r="HM85" s="160"/>
      <c r="HN85" s="160"/>
      <c r="HO85" s="160"/>
      <c r="HP85" s="160"/>
      <c r="HQ85" s="160"/>
      <c r="HR85" s="160"/>
      <c r="HS85" s="160"/>
      <c r="HT85" s="160"/>
      <c r="HU85" s="160"/>
      <c r="HV85" s="160"/>
      <c r="HW85" s="160"/>
      <c r="HX85" s="160"/>
      <c r="HY85" s="160"/>
      <c r="HZ85" s="160"/>
      <c r="IA85" s="160"/>
      <c r="IB85" s="160"/>
      <c r="IC85" s="160"/>
      <c r="ID85" s="160"/>
      <c r="IE85" s="160"/>
      <c r="IF85" s="160"/>
      <c r="IG85" s="160"/>
      <c r="IH85" s="160"/>
      <c r="II85" s="160"/>
      <c r="IJ85" s="160"/>
      <c r="IK85" s="160"/>
      <c r="IL85" s="160"/>
      <c r="IM85" s="160"/>
      <c r="IN85" s="160"/>
      <c r="IO85" s="160"/>
      <c r="IP85" s="160"/>
      <c r="IQ85" s="160"/>
      <c r="IR85" s="160"/>
      <c r="IS85" s="160"/>
      <c r="IT85" s="160"/>
      <c r="IU85" s="160"/>
      <c r="IV85" s="160"/>
      <c r="IW85" s="160"/>
      <c r="IX85" s="160"/>
      <c r="IY85" s="160"/>
      <c r="IZ85" s="160"/>
      <c r="JA85" s="160"/>
      <c r="JB85" s="160"/>
      <c r="JC85" s="160"/>
      <c r="JD85" s="160"/>
      <c r="JE85" s="160"/>
      <c r="JF85" s="160"/>
      <c r="JG85" s="160"/>
      <c r="JH85" s="160"/>
      <c r="JI85" s="160"/>
      <c r="JJ85" s="160"/>
      <c r="JK85" s="160"/>
      <c r="JL85" s="160"/>
      <c r="JM85" s="160"/>
      <c r="JN85" s="160"/>
      <c r="JO85" s="160"/>
      <c r="JP85" s="160"/>
      <c r="JQ85" s="160"/>
      <c r="JR85" s="160"/>
      <c r="JS85" s="160"/>
      <c r="JT85" s="160"/>
      <c r="JU85" s="160"/>
      <c r="JV85" s="160"/>
      <c r="JW85" s="160"/>
      <c r="JX85" s="160"/>
      <c r="JY85" s="160"/>
      <c r="JZ85" s="160"/>
      <c r="KA85" s="160"/>
      <c r="KB85" s="160"/>
    </row>
    <row r="86" spans="1:288" s="255" customFormat="1" ht="63" x14ac:dyDescent="0.3">
      <c r="A86" s="152" t="s">
        <v>362</v>
      </c>
      <c r="B86" s="132" t="s">
        <v>363</v>
      </c>
      <c r="C86" s="251">
        <f>ROUNDUP('7990NTP-P'!K$37*0.1916,2)</f>
        <v>0</v>
      </c>
      <c r="D86" s="249"/>
      <c r="E86" s="146" t="s">
        <v>362</v>
      </c>
      <c r="F86" s="132" t="s">
        <v>363</v>
      </c>
      <c r="G86" s="253">
        <f>ROUNDUP('7990NTP-P'!L$37*0.1916,2)</f>
        <v>0</v>
      </c>
      <c r="H86" s="250"/>
      <c r="I86" s="146" t="s">
        <v>362</v>
      </c>
      <c r="J86" s="132" t="s">
        <v>363</v>
      </c>
      <c r="K86" s="253">
        <f>ROUNDUP('7990NTP-P'!M$37*0.1916,2)</f>
        <v>0</v>
      </c>
      <c r="L86" s="250"/>
      <c r="M86" s="146" t="s">
        <v>362</v>
      </c>
      <c r="N86" s="132" t="s">
        <v>363</v>
      </c>
      <c r="O86" s="253">
        <f>ROUNDUP('7990NTP-P'!N$37*0.1916,2)</f>
        <v>0</v>
      </c>
      <c r="P86" s="250"/>
      <c r="Q86" s="146" t="s">
        <v>362</v>
      </c>
      <c r="R86" s="132" t="s">
        <v>363</v>
      </c>
      <c r="S86" s="253">
        <f>ROUNDUP('7990NTP-P'!O$37*0.1916,2)</f>
        <v>0</v>
      </c>
      <c r="T86" s="250"/>
      <c r="U86" s="146" t="s">
        <v>362</v>
      </c>
      <c r="V86" s="132" t="s">
        <v>363</v>
      </c>
      <c r="W86" s="253">
        <f>ROUNDUP('7990NTP-P'!P$37*0.1916,2)</f>
        <v>0</v>
      </c>
      <c r="X86" s="250"/>
      <c r="Y86" s="146" t="s">
        <v>362</v>
      </c>
      <c r="Z86" s="132" t="s">
        <v>363</v>
      </c>
      <c r="AA86" s="253">
        <f>ROUNDUP('7990NTP-P'!Q$37*0.1916,2)</f>
        <v>0</v>
      </c>
      <c r="AB86" s="250"/>
      <c r="AC86" s="216">
        <f>IF(C86+G86+K86+O86+S86+W86+AA86&gt;0,C86+G86+K86+O86+S86+W86+AA86,0)</f>
        <v>0</v>
      </c>
      <c r="AD86" s="172"/>
      <c r="AE86" s="182"/>
      <c r="AF86" s="182"/>
      <c r="AG86" s="182"/>
      <c r="AH86" s="182"/>
      <c r="AI86" s="182"/>
      <c r="AJ86" s="182"/>
      <c r="AK86" s="182"/>
      <c r="AL86" s="182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  <c r="BT86" s="160"/>
      <c r="BU86" s="160"/>
      <c r="BV86" s="160"/>
      <c r="BW86" s="160"/>
      <c r="BX86" s="160"/>
      <c r="BY86" s="160"/>
      <c r="BZ86" s="160"/>
      <c r="CA86" s="160"/>
      <c r="CB86" s="160"/>
      <c r="CC86" s="160"/>
      <c r="CD86" s="160"/>
      <c r="CE86" s="160"/>
      <c r="CF86" s="160"/>
      <c r="CG86" s="160"/>
      <c r="CH86" s="160"/>
      <c r="CI86" s="160"/>
      <c r="CJ86" s="160"/>
      <c r="CK86" s="160"/>
      <c r="CL86" s="160"/>
      <c r="CM86" s="160"/>
      <c r="CN86" s="160"/>
      <c r="CO86" s="160"/>
      <c r="CP86" s="160"/>
      <c r="CQ86" s="160"/>
      <c r="CR86" s="160"/>
      <c r="CS86" s="160"/>
      <c r="CT86" s="160"/>
      <c r="CU86" s="160"/>
      <c r="CV86" s="160"/>
      <c r="CW86" s="160"/>
      <c r="CX86" s="160"/>
      <c r="CY86" s="160"/>
      <c r="CZ86" s="160"/>
      <c r="DA86" s="160"/>
      <c r="DB86" s="160"/>
      <c r="DC86" s="160"/>
      <c r="DD86" s="160"/>
      <c r="DE86" s="160"/>
      <c r="DF86" s="160"/>
      <c r="DG86" s="160"/>
      <c r="DH86" s="160"/>
      <c r="DI86" s="160"/>
      <c r="DJ86" s="160"/>
      <c r="DK86" s="160"/>
      <c r="DL86" s="160"/>
      <c r="DM86" s="160"/>
      <c r="DN86" s="160"/>
      <c r="DO86" s="160"/>
      <c r="DP86" s="160"/>
      <c r="DQ86" s="160"/>
      <c r="DR86" s="160"/>
      <c r="DS86" s="160"/>
      <c r="DT86" s="160"/>
      <c r="DU86" s="160"/>
      <c r="DV86" s="160"/>
      <c r="DW86" s="160"/>
      <c r="DX86" s="160"/>
      <c r="DY86" s="160"/>
      <c r="DZ86" s="160"/>
      <c r="EA86" s="160"/>
      <c r="EB86" s="160"/>
      <c r="EC86" s="160"/>
      <c r="ED86" s="160"/>
      <c r="EE86" s="160"/>
      <c r="EF86" s="160"/>
      <c r="EG86" s="160"/>
      <c r="EH86" s="160"/>
      <c r="EI86" s="160"/>
      <c r="EJ86" s="160"/>
      <c r="EK86" s="160"/>
      <c r="EL86" s="160"/>
      <c r="EM86" s="160"/>
      <c r="EN86" s="160"/>
      <c r="EO86" s="160"/>
      <c r="EP86" s="160"/>
      <c r="EQ86" s="160"/>
      <c r="ER86" s="160"/>
      <c r="ES86" s="160"/>
      <c r="ET86" s="160"/>
      <c r="EU86" s="160"/>
      <c r="EV86" s="160"/>
      <c r="EW86" s="160"/>
      <c r="EX86" s="160"/>
      <c r="EY86" s="160"/>
      <c r="EZ86" s="160"/>
      <c r="FA86" s="160"/>
      <c r="FB86" s="160"/>
      <c r="FC86" s="160"/>
      <c r="FD86" s="160"/>
      <c r="FE86" s="160"/>
      <c r="FF86" s="160"/>
      <c r="FG86" s="160"/>
      <c r="FH86" s="160"/>
      <c r="FI86" s="160"/>
      <c r="FJ86" s="160"/>
      <c r="FK86" s="160"/>
      <c r="FL86" s="160"/>
      <c r="FM86" s="160"/>
      <c r="FN86" s="160"/>
      <c r="FO86" s="160"/>
      <c r="FP86" s="160"/>
      <c r="FQ86" s="160"/>
      <c r="FR86" s="160"/>
      <c r="FS86" s="160"/>
      <c r="FT86" s="160"/>
      <c r="FU86" s="160"/>
      <c r="FV86" s="160"/>
      <c r="FW86" s="160"/>
      <c r="FX86" s="160"/>
      <c r="FY86" s="160"/>
      <c r="FZ86" s="160"/>
      <c r="GA86" s="160"/>
      <c r="GB86" s="160"/>
      <c r="GC86" s="160"/>
      <c r="GD86" s="160"/>
      <c r="GE86" s="160"/>
      <c r="GF86" s="160"/>
      <c r="GG86" s="160"/>
      <c r="GH86" s="160"/>
      <c r="GI86" s="160"/>
      <c r="GJ86" s="160"/>
      <c r="GK86" s="160"/>
      <c r="GL86" s="160"/>
      <c r="GM86" s="160"/>
      <c r="GN86" s="160"/>
      <c r="GO86" s="160"/>
      <c r="GP86" s="160"/>
      <c r="GQ86" s="160"/>
      <c r="GR86" s="160"/>
      <c r="GS86" s="160"/>
      <c r="GT86" s="160"/>
      <c r="GU86" s="160"/>
      <c r="GV86" s="160"/>
      <c r="GW86" s="160"/>
      <c r="GX86" s="160"/>
      <c r="GY86" s="160"/>
      <c r="GZ86" s="160"/>
      <c r="HA86" s="160"/>
      <c r="HB86" s="160"/>
      <c r="HC86" s="160"/>
      <c r="HD86" s="160"/>
      <c r="HE86" s="160"/>
      <c r="HF86" s="160"/>
      <c r="HG86" s="160"/>
      <c r="HH86" s="160"/>
      <c r="HI86" s="160"/>
      <c r="HJ86" s="160"/>
      <c r="HK86" s="160"/>
      <c r="HL86" s="160"/>
      <c r="HM86" s="160"/>
      <c r="HN86" s="160"/>
      <c r="HO86" s="160"/>
      <c r="HP86" s="160"/>
      <c r="HQ86" s="160"/>
      <c r="HR86" s="160"/>
      <c r="HS86" s="160"/>
      <c r="HT86" s="160"/>
      <c r="HU86" s="160"/>
      <c r="HV86" s="160"/>
      <c r="HW86" s="160"/>
      <c r="HX86" s="160"/>
      <c r="HY86" s="160"/>
      <c r="HZ86" s="160"/>
      <c r="IA86" s="160"/>
      <c r="IB86" s="160"/>
      <c r="IC86" s="160"/>
      <c r="ID86" s="160"/>
      <c r="IE86" s="160"/>
      <c r="IF86" s="160"/>
      <c r="IG86" s="160"/>
      <c r="IH86" s="160"/>
      <c r="II86" s="160"/>
      <c r="IJ86" s="160"/>
      <c r="IK86" s="160"/>
      <c r="IL86" s="160"/>
      <c r="IM86" s="160"/>
      <c r="IN86" s="160"/>
      <c r="IO86" s="160"/>
      <c r="IP86" s="160"/>
      <c r="IQ86" s="160"/>
      <c r="IR86" s="160"/>
      <c r="IS86" s="160"/>
      <c r="IT86" s="160"/>
      <c r="IU86" s="160"/>
      <c r="IV86" s="160"/>
      <c r="IW86" s="160"/>
      <c r="IX86" s="160"/>
      <c r="IY86" s="160"/>
      <c r="IZ86" s="160"/>
      <c r="JA86" s="160"/>
      <c r="JB86" s="160"/>
      <c r="JC86" s="160"/>
      <c r="JD86" s="160"/>
      <c r="JE86" s="160"/>
      <c r="JF86" s="160"/>
      <c r="JG86" s="160"/>
      <c r="JH86" s="160"/>
      <c r="JI86" s="160"/>
      <c r="JJ86" s="160"/>
      <c r="JK86" s="160"/>
      <c r="JL86" s="160"/>
      <c r="JM86" s="160"/>
      <c r="JN86" s="160"/>
      <c r="JO86" s="160"/>
      <c r="JP86" s="160"/>
      <c r="JQ86" s="160"/>
      <c r="JR86" s="160"/>
      <c r="JS86" s="160"/>
      <c r="JT86" s="160"/>
      <c r="JU86" s="160"/>
      <c r="JV86" s="160"/>
      <c r="JW86" s="160"/>
      <c r="JX86" s="160"/>
      <c r="JY86" s="160"/>
      <c r="JZ86" s="160"/>
      <c r="KA86" s="160"/>
      <c r="KB86" s="160"/>
    </row>
    <row r="87" spans="1:288" ht="13" x14ac:dyDescent="0.3">
      <c r="A87" s="208"/>
      <c r="B87" s="209"/>
      <c r="C87" s="231"/>
      <c r="D87" s="232"/>
      <c r="E87" s="208"/>
      <c r="F87" s="227"/>
      <c r="G87" s="233"/>
      <c r="H87" s="234"/>
      <c r="I87" s="208"/>
      <c r="J87" s="227"/>
      <c r="K87" s="233"/>
      <c r="L87" s="234"/>
      <c r="M87" s="208"/>
      <c r="N87" s="227"/>
      <c r="O87" s="233"/>
      <c r="P87" s="234"/>
      <c r="Q87" s="208"/>
      <c r="R87" s="227"/>
      <c r="S87" s="233"/>
      <c r="T87" s="234"/>
      <c r="U87" s="208"/>
      <c r="V87" s="227"/>
      <c r="W87" s="233"/>
      <c r="X87" s="234"/>
      <c r="Y87" s="208"/>
      <c r="Z87" s="227"/>
      <c r="AA87" s="233"/>
      <c r="AB87" s="234"/>
      <c r="AC87" s="216"/>
      <c r="AD87" s="182"/>
      <c r="AE87" s="182"/>
      <c r="AF87" s="182"/>
      <c r="AG87" s="182"/>
      <c r="AH87" s="182"/>
      <c r="AI87" s="182"/>
      <c r="AJ87" s="182"/>
      <c r="AK87" s="182"/>
      <c r="AL87" s="182"/>
    </row>
    <row r="88" spans="1:288" s="255" customFormat="1" ht="84" x14ac:dyDescent="0.3">
      <c r="A88" s="123" t="s">
        <v>364</v>
      </c>
      <c r="B88" s="124" t="s">
        <v>198</v>
      </c>
      <c r="C88" s="210">
        <f>ROUNDDOWN('7990NTP-P'!K$38-('7990NTP-P'!K$38*0.438),2)</f>
        <v>0</v>
      </c>
      <c r="D88" s="226">
        <f>'7990NTP-P'!C38</f>
        <v>0</v>
      </c>
      <c r="E88" s="455" t="s">
        <v>479</v>
      </c>
      <c r="F88" s="456" t="s">
        <v>198</v>
      </c>
      <c r="G88" s="228">
        <f>ROUNDDOWN('7990NTP-P'!L$38-('7990NTP-P'!L$38*0.438),2)</f>
        <v>0</v>
      </c>
      <c r="H88" s="229">
        <f>'7990NTP-P'!D38</f>
        <v>0</v>
      </c>
      <c r="I88" s="455" t="s">
        <v>479</v>
      </c>
      <c r="J88" s="456" t="s">
        <v>198</v>
      </c>
      <c r="K88" s="228">
        <f>ROUNDDOWN('7990NTP-P'!M$38-('7990NTP-P'!M$38*0.438),2)</f>
        <v>0</v>
      </c>
      <c r="L88" s="229">
        <f>'7990NTP-P'!E38</f>
        <v>0</v>
      </c>
      <c r="M88" s="149" t="s">
        <v>364</v>
      </c>
      <c r="N88" s="132" t="s">
        <v>198</v>
      </c>
      <c r="O88" s="228">
        <f>ROUNDDOWN('7990NTP-P'!N$38-('7990NTP-P'!N$38*0.438),2)</f>
        <v>0</v>
      </c>
      <c r="P88" s="229">
        <f>'7990NTP-P'!F38</f>
        <v>0</v>
      </c>
      <c r="Q88" s="149" t="s">
        <v>364</v>
      </c>
      <c r="R88" s="132" t="s">
        <v>198</v>
      </c>
      <c r="S88" s="228">
        <f>ROUNDDOWN('7990NTP-P'!O$38-('7990NTP-P'!O$38*0.438),2)</f>
        <v>0</v>
      </c>
      <c r="T88" s="229">
        <f>'7990NTP-P'!G38</f>
        <v>0</v>
      </c>
      <c r="U88" s="149" t="s">
        <v>364</v>
      </c>
      <c r="V88" s="132" t="s">
        <v>198</v>
      </c>
      <c r="W88" s="228">
        <f>ROUNDDOWN('7990NTP-P'!P$38-('7990NTP-P'!P$38*0.438),2)</f>
        <v>0</v>
      </c>
      <c r="X88" s="229">
        <f>'7990NTP-P'!H38</f>
        <v>0</v>
      </c>
      <c r="Y88" s="149" t="s">
        <v>364</v>
      </c>
      <c r="Z88" s="132" t="s">
        <v>198</v>
      </c>
      <c r="AA88" s="228">
        <f>ROUNDDOWN('7990NTP-P'!Q$38-('7990NTP-P'!Q$38*0.438),2)</f>
        <v>0</v>
      </c>
      <c r="AB88" s="229">
        <f>'7990NTP-P'!I38</f>
        <v>0</v>
      </c>
      <c r="AC88" s="216">
        <f t="shared" si="0"/>
        <v>0</v>
      </c>
      <c r="AD88" s="182"/>
      <c r="AE88" s="182"/>
      <c r="AF88" s="182"/>
      <c r="AG88" s="182"/>
      <c r="AH88" s="182"/>
      <c r="AI88" s="182"/>
      <c r="AJ88" s="182"/>
      <c r="AK88" s="182"/>
      <c r="AL88" s="182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0"/>
      <c r="DA88" s="160"/>
      <c r="DB88" s="160"/>
      <c r="DC88" s="160"/>
      <c r="DD88" s="160"/>
      <c r="DE88" s="160"/>
      <c r="DF88" s="160"/>
      <c r="DG88" s="160"/>
      <c r="DH88" s="160"/>
      <c r="DI88" s="160"/>
      <c r="DJ88" s="160"/>
      <c r="DK88" s="160"/>
      <c r="DL88" s="160"/>
      <c r="DM88" s="160"/>
      <c r="DN88" s="160"/>
      <c r="DO88" s="160"/>
      <c r="DP88" s="160"/>
      <c r="DQ88" s="160"/>
      <c r="DR88" s="160"/>
      <c r="DS88" s="160"/>
      <c r="DT88" s="160"/>
      <c r="DU88" s="160"/>
      <c r="DV88" s="160"/>
      <c r="DW88" s="160"/>
      <c r="DX88" s="160"/>
      <c r="DY88" s="160"/>
      <c r="DZ88" s="160"/>
      <c r="EA88" s="160"/>
      <c r="EB88" s="160"/>
      <c r="EC88" s="160"/>
      <c r="ED88" s="160"/>
      <c r="EE88" s="160"/>
      <c r="EF88" s="160"/>
      <c r="EG88" s="160"/>
      <c r="EH88" s="160"/>
      <c r="EI88" s="160"/>
      <c r="EJ88" s="160"/>
      <c r="EK88" s="160"/>
      <c r="EL88" s="160"/>
      <c r="EM88" s="160"/>
      <c r="EN88" s="160"/>
      <c r="EO88" s="160"/>
      <c r="EP88" s="160"/>
      <c r="EQ88" s="160"/>
      <c r="ER88" s="160"/>
      <c r="ES88" s="160"/>
      <c r="ET88" s="160"/>
      <c r="EU88" s="160"/>
      <c r="EV88" s="160"/>
      <c r="EW88" s="160"/>
      <c r="EX88" s="160"/>
      <c r="EY88" s="160"/>
      <c r="EZ88" s="160"/>
      <c r="FA88" s="160"/>
      <c r="FB88" s="160"/>
      <c r="FC88" s="160"/>
      <c r="FD88" s="160"/>
      <c r="FE88" s="160"/>
      <c r="FF88" s="160"/>
      <c r="FG88" s="160"/>
      <c r="FH88" s="160"/>
      <c r="FI88" s="160"/>
      <c r="FJ88" s="160"/>
      <c r="FK88" s="160"/>
      <c r="FL88" s="160"/>
      <c r="FM88" s="160"/>
      <c r="FN88" s="160"/>
      <c r="FO88" s="160"/>
      <c r="FP88" s="160"/>
      <c r="FQ88" s="160"/>
      <c r="FR88" s="160"/>
      <c r="FS88" s="160"/>
      <c r="FT88" s="160"/>
      <c r="FU88" s="160"/>
      <c r="FV88" s="160"/>
      <c r="FW88" s="160"/>
      <c r="FX88" s="160"/>
      <c r="FY88" s="160"/>
      <c r="FZ88" s="160"/>
      <c r="GA88" s="160"/>
      <c r="GB88" s="160"/>
      <c r="GC88" s="160"/>
      <c r="GD88" s="160"/>
      <c r="GE88" s="160"/>
      <c r="GF88" s="160"/>
      <c r="GG88" s="160"/>
      <c r="GH88" s="160"/>
      <c r="GI88" s="160"/>
      <c r="GJ88" s="160"/>
      <c r="GK88" s="160"/>
      <c r="GL88" s="160"/>
      <c r="GM88" s="160"/>
      <c r="GN88" s="160"/>
      <c r="GO88" s="160"/>
      <c r="GP88" s="160"/>
      <c r="GQ88" s="160"/>
      <c r="GR88" s="160"/>
      <c r="GS88" s="160"/>
      <c r="GT88" s="160"/>
      <c r="GU88" s="160"/>
      <c r="GV88" s="160"/>
      <c r="GW88" s="160"/>
      <c r="GX88" s="160"/>
      <c r="GY88" s="160"/>
      <c r="GZ88" s="160"/>
      <c r="HA88" s="160"/>
      <c r="HB88" s="160"/>
      <c r="HC88" s="160"/>
      <c r="HD88" s="160"/>
      <c r="HE88" s="160"/>
      <c r="HF88" s="160"/>
      <c r="HG88" s="160"/>
      <c r="HH88" s="160"/>
      <c r="HI88" s="160"/>
      <c r="HJ88" s="160"/>
      <c r="HK88" s="160"/>
      <c r="HL88" s="160"/>
      <c r="HM88" s="160"/>
      <c r="HN88" s="160"/>
      <c r="HO88" s="160"/>
      <c r="HP88" s="160"/>
      <c r="HQ88" s="160"/>
      <c r="HR88" s="160"/>
      <c r="HS88" s="160"/>
      <c r="HT88" s="160"/>
      <c r="HU88" s="160"/>
      <c r="HV88" s="160"/>
      <c r="HW88" s="160"/>
      <c r="HX88" s="160"/>
      <c r="HY88" s="160"/>
      <c r="HZ88" s="160"/>
      <c r="IA88" s="160"/>
      <c r="IB88" s="160"/>
      <c r="IC88" s="160"/>
      <c r="ID88" s="160"/>
      <c r="IE88" s="160"/>
      <c r="IF88" s="160"/>
      <c r="IG88" s="160"/>
      <c r="IH88" s="160"/>
      <c r="II88" s="160"/>
      <c r="IJ88" s="160"/>
      <c r="IK88" s="160"/>
      <c r="IL88" s="160"/>
      <c r="IM88" s="160"/>
      <c r="IN88" s="160"/>
      <c r="IO88" s="160"/>
      <c r="IP88" s="160"/>
      <c r="IQ88" s="160"/>
      <c r="IR88" s="160"/>
      <c r="IS88" s="160"/>
      <c r="IT88" s="160"/>
      <c r="IU88" s="160"/>
      <c r="IV88" s="160"/>
      <c r="IW88" s="160"/>
      <c r="IX88" s="160"/>
      <c r="IY88" s="160"/>
      <c r="IZ88" s="160"/>
      <c r="JA88" s="160"/>
      <c r="JB88" s="160"/>
      <c r="JC88" s="160"/>
      <c r="JD88" s="160"/>
      <c r="JE88" s="160"/>
      <c r="JF88" s="160"/>
      <c r="JG88" s="160"/>
      <c r="JH88" s="160"/>
      <c r="JI88" s="160"/>
      <c r="JJ88" s="160"/>
      <c r="JK88" s="160"/>
      <c r="JL88" s="160"/>
      <c r="JM88" s="160"/>
      <c r="JN88" s="160"/>
      <c r="JO88" s="160"/>
      <c r="JP88" s="160"/>
      <c r="JQ88" s="160"/>
      <c r="JR88" s="160"/>
      <c r="JS88" s="160"/>
      <c r="JT88" s="160"/>
      <c r="JU88" s="160"/>
      <c r="JV88" s="160"/>
      <c r="JW88" s="160"/>
      <c r="JX88" s="160"/>
      <c r="JY88" s="160"/>
      <c r="JZ88" s="160"/>
      <c r="KA88" s="160"/>
      <c r="KB88" s="160"/>
    </row>
    <row r="89" spans="1:288" s="255" customFormat="1" ht="70" x14ac:dyDescent="0.3">
      <c r="A89" s="123" t="s">
        <v>365</v>
      </c>
      <c r="B89" s="124" t="s">
        <v>366</v>
      </c>
      <c r="C89" s="210">
        <f>ROUNDUP('7990NTP-P'!K$38*0.438,2)</f>
        <v>0</v>
      </c>
      <c r="D89" s="213"/>
      <c r="E89" s="455" t="s">
        <v>480</v>
      </c>
      <c r="F89" s="456" t="s">
        <v>481</v>
      </c>
      <c r="G89" s="228">
        <f>ROUNDUP('7990NTP-P'!L$38*0.438,2)</f>
        <v>0</v>
      </c>
      <c r="H89" s="239"/>
      <c r="I89" s="455" t="s">
        <v>480</v>
      </c>
      <c r="J89" s="456" t="s">
        <v>481</v>
      </c>
      <c r="K89" s="228">
        <f>ROUNDUP('7990NTP-P'!M$38*0.438,2)</f>
        <v>0</v>
      </c>
      <c r="L89" s="239"/>
      <c r="M89" s="149" t="s">
        <v>365</v>
      </c>
      <c r="N89" s="132" t="s">
        <v>366</v>
      </c>
      <c r="O89" s="228">
        <f>ROUNDUP('7990NTP-P'!N$38*0.438,2)</f>
        <v>0</v>
      </c>
      <c r="P89" s="239"/>
      <c r="Q89" s="149" t="s">
        <v>365</v>
      </c>
      <c r="R89" s="132" t="s">
        <v>366</v>
      </c>
      <c r="S89" s="228">
        <f>ROUNDUP('7990NTP-P'!O$38*0.438,2)</f>
        <v>0</v>
      </c>
      <c r="T89" s="239"/>
      <c r="U89" s="149" t="s">
        <v>365</v>
      </c>
      <c r="V89" s="132" t="s">
        <v>366</v>
      </c>
      <c r="W89" s="228">
        <f>ROUNDUP('7990NTP-P'!P$38*0.438,2)</f>
        <v>0</v>
      </c>
      <c r="X89" s="239"/>
      <c r="Y89" s="149" t="s">
        <v>365</v>
      </c>
      <c r="Z89" s="132" t="s">
        <v>366</v>
      </c>
      <c r="AA89" s="228">
        <f>ROUNDUP('7990NTP-P'!Q$38*0.438,2)</f>
        <v>0</v>
      </c>
      <c r="AB89" s="239"/>
      <c r="AC89" s="216">
        <f t="shared" si="0"/>
        <v>0</v>
      </c>
      <c r="AD89" s="172"/>
      <c r="AE89" s="182"/>
      <c r="AF89" s="182"/>
      <c r="AG89" s="182"/>
      <c r="AH89" s="182"/>
      <c r="AI89" s="182"/>
      <c r="AJ89" s="182"/>
      <c r="AK89" s="182"/>
      <c r="AL89" s="182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  <c r="BT89" s="160"/>
      <c r="BU89" s="160"/>
      <c r="BV89" s="160"/>
      <c r="BW89" s="160"/>
      <c r="BX89" s="160"/>
      <c r="BY89" s="160"/>
      <c r="BZ89" s="160"/>
      <c r="CA89" s="160"/>
      <c r="CB89" s="160"/>
      <c r="CC89" s="160"/>
      <c r="CD89" s="160"/>
      <c r="CE89" s="160"/>
      <c r="CF89" s="160"/>
      <c r="CG89" s="160"/>
      <c r="CH89" s="160"/>
      <c r="CI89" s="160"/>
      <c r="CJ89" s="160"/>
      <c r="CK89" s="160"/>
      <c r="CL89" s="160"/>
      <c r="CM89" s="160"/>
      <c r="CN89" s="160"/>
      <c r="CO89" s="160"/>
      <c r="CP89" s="160"/>
      <c r="CQ89" s="160"/>
      <c r="CR89" s="160"/>
      <c r="CS89" s="160"/>
      <c r="CT89" s="160"/>
      <c r="CU89" s="160"/>
      <c r="CV89" s="160"/>
      <c r="CW89" s="160"/>
      <c r="CX89" s="160"/>
      <c r="CY89" s="160"/>
      <c r="CZ89" s="160"/>
      <c r="DA89" s="160"/>
      <c r="DB89" s="160"/>
      <c r="DC89" s="160"/>
      <c r="DD89" s="160"/>
      <c r="DE89" s="160"/>
      <c r="DF89" s="160"/>
      <c r="DG89" s="160"/>
      <c r="DH89" s="160"/>
      <c r="DI89" s="160"/>
      <c r="DJ89" s="160"/>
      <c r="DK89" s="160"/>
      <c r="DL89" s="160"/>
      <c r="DM89" s="160"/>
      <c r="DN89" s="160"/>
      <c r="DO89" s="160"/>
      <c r="DP89" s="160"/>
      <c r="DQ89" s="160"/>
      <c r="DR89" s="160"/>
      <c r="DS89" s="160"/>
      <c r="DT89" s="160"/>
      <c r="DU89" s="160"/>
      <c r="DV89" s="160"/>
      <c r="DW89" s="160"/>
      <c r="DX89" s="160"/>
      <c r="DY89" s="160"/>
      <c r="DZ89" s="160"/>
      <c r="EA89" s="160"/>
      <c r="EB89" s="160"/>
      <c r="EC89" s="160"/>
      <c r="ED89" s="160"/>
      <c r="EE89" s="160"/>
      <c r="EF89" s="160"/>
      <c r="EG89" s="160"/>
      <c r="EH89" s="160"/>
      <c r="EI89" s="160"/>
      <c r="EJ89" s="160"/>
      <c r="EK89" s="160"/>
      <c r="EL89" s="160"/>
      <c r="EM89" s="160"/>
      <c r="EN89" s="160"/>
      <c r="EO89" s="160"/>
      <c r="EP89" s="160"/>
      <c r="EQ89" s="160"/>
      <c r="ER89" s="160"/>
      <c r="ES89" s="160"/>
      <c r="ET89" s="160"/>
      <c r="EU89" s="160"/>
      <c r="EV89" s="160"/>
      <c r="EW89" s="160"/>
      <c r="EX89" s="160"/>
      <c r="EY89" s="160"/>
      <c r="EZ89" s="160"/>
      <c r="FA89" s="160"/>
      <c r="FB89" s="160"/>
      <c r="FC89" s="160"/>
      <c r="FD89" s="160"/>
      <c r="FE89" s="160"/>
      <c r="FF89" s="160"/>
      <c r="FG89" s="160"/>
      <c r="FH89" s="160"/>
      <c r="FI89" s="160"/>
      <c r="FJ89" s="160"/>
      <c r="FK89" s="160"/>
      <c r="FL89" s="160"/>
      <c r="FM89" s="160"/>
      <c r="FN89" s="160"/>
      <c r="FO89" s="160"/>
      <c r="FP89" s="160"/>
      <c r="FQ89" s="160"/>
      <c r="FR89" s="160"/>
      <c r="FS89" s="160"/>
      <c r="FT89" s="160"/>
      <c r="FU89" s="160"/>
      <c r="FV89" s="160"/>
      <c r="FW89" s="160"/>
      <c r="FX89" s="160"/>
      <c r="FY89" s="160"/>
      <c r="FZ89" s="160"/>
      <c r="GA89" s="160"/>
      <c r="GB89" s="160"/>
      <c r="GC89" s="160"/>
      <c r="GD89" s="160"/>
      <c r="GE89" s="160"/>
      <c r="GF89" s="160"/>
      <c r="GG89" s="160"/>
      <c r="GH89" s="160"/>
      <c r="GI89" s="160"/>
      <c r="GJ89" s="160"/>
      <c r="GK89" s="160"/>
      <c r="GL89" s="160"/>
      <c r="GM89" s="160"/>
      <c r="GN89" s="160"/>
      <c r="GO89" s="160"/>
      <c r="GP89" s="160"/>
      <c r="GQ89" s="160"/>
      <c r="GR89" s="160"/>
      <c r="GS89" s="160"/>
      <c r="GT89" s="160"/>
      <c r="GU89" s="160"/>
      <c r="GV89" s="160"/>
      <c r="GW89" s="160"/>
      <c r="GX89" s="160"/>
      <c r="GY89" s="160"/>
      <c r="GZ89" s="160"/>
      <c r="HA89" s="160"/>
      <c r="HB89" s="160"/>
      <c r="HC89" s="160"/>
      <c r="HD89" s="160"/>
      <c r="HE89" s="160"/>
      <c r="HF89" s="160"/>
      <c r="HG89" s="160"/>
      <c r="HH89" s="160"/>
      <c r="HI89" s="160"/>
      <c r="HJ89" s="160"/>
      <c r="HK89" s="160"/>
      <c r="HL89" s="160"/>
      <c r="HM89" s="160"/>
      <c r="HN89" s="160"/>
      <c r="HO89" s="160"/>
      <c r="HP89" s="160"/>
      <c r="HQ89" s="160"/>
      <c r="HR89" s="160"/>
      <c r="HS89" s="160"/>
      <c r="HT89" s="160"/>
      <c r="HU89" s="160"/>
      <c r="HV89" s="160"/>
      <c r="HW89" s="160"/>
      <c r="HX89" s="160"/>
      <c r="HY89" s="160"/>
      <c r="HZ89" s="160"/>
      <c r="IA89" s="160"/>
      <c r="IB89" s="160"/>
      <c r="IC89" s="160"/>
      <c r="ID89" s="160"/>
      <c r="IE89" s="160"/>
      <c r="IF89" s="160"/>
      <c r="IG89" s="160"/>
      <c r="IH89" s="160"/>
      <c r="II89" s="160"/>
      <c r="IJ89" s="160"/>
      <c r="IK89" s="160"/>
      <c r="IL89" s="160"/>
      <c r="IM89" s="160"/>
      <c r="IN89" s="160"/>
      <c r="IO89" s="160"/>
      <c r="IP89" s="160"/>
      <c r="IQ89" s="160"/>
      <c r="IR89" s="160"/>
      <c r="IS89" s="160"/>
      <c r="IT89" s="160"/>
      <c r="IU89" s="160"/>
      <c r="IV89" s="160"/>
      <c r="IW89" s="160"/>
      <c r="IX89" s="160"/>
      <c r="IY89" s="160"/>
      <c r="IZ89" s="160"/>
      <c r="JA89" s="160"/>
      <c r="JB89" s="160"/>
      <c r="JC89" s="160"/>
      <c r="JD89" s="160"/>
      <c r="JE89" s="160"/>
      <c r="JF89" s="160"/>
      <c r="JG89" s="160"/>
      <c r="JH89" s="160"/>
      <c r="JI89" s="160"/>
      <c r="JJ89" s="160"/>
      <c r="JK89" s="160"/>
      <c r="JL89" s="160"/>
      <c r="JM89" s="160"/>
      <c r="JN89" s="160"/>
      <c r="JO89" s="160"/>
      <c r="JP89" s="160"/>
      <c r="JQ89" s="160"/>
      <c r="JR89" s="160"/>
      <c r="JS89" s="160"/>
      <c r="JT89" s="160"/>
      <c r="JU89" s="160"/>
      <c r="JV89" s="160"/>
      <c r="JW89" s="160"/>
      <c r="JX89" s="160"/>
      <c r="JY89" s="160"/>
      <c r="JZ89" s="160"/>
      <c r="KA89" s="160"/>
      <c r="KB89" s="160"/>
    </row>
    <row r="90" spans="1:288" s="255" customFormat="1" ht="14" x14ac:dyDescent="0.3">
      <c r="A90" s="256"/>
      <c r="B90" s="240"/>
      <c r="C90" s="210"/>
      <c r="D90" s="213"/>
      <c r="E90" s="208"/>
      <c r="F90" s="241"/>
      <c r="G90" s="228"/>
      <c r="H90" s="239"/>
      <c r="I90" s="208"/>
      <c r="J90" s="241"/>
      <c r="K90" s="228"/>
      <c r="L90" s="239"/>
      <c r="M90" s="208"/>
      <c r="N90" s="241"/>
      <c r="O90" s="228"/>
      <c r="P90" s="239"/>
      <c r="Q90" s="208"/>
      <c r="R90" s="241"/>
      <c r="S90" s="228"/>
      <c r="T90" s="239"/>
      <c r="U90" s="208"/>
      <c r="V90" s="241"/>
      <c r="W90" s="228"/>
      <c r="X90" s="239"/>
      <c r="Y90" s="208"/>
      <c r="Z90" s="241"/>
      <c r="AA90" s="228"/>
      <c r="AB90" s="239"/>
      <c r="AC90" s="216"/>
      <c r="AD90" s="172"/>
      <c r="AE90" s="182"/>
      <c r="AF90" s="182"/>
      <c r="AG90" s="182"/>
      <c r="AH90" s="182"/>
      <c r="AI90" s="182"/>
      <c r="AJ90" s="182"/>
      <c r="AK90" s="182"/>
      <c r="AL90" s="182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60"/>
      <c r="BZ90" s="160"/>
      <c r="CA90" s="160"/>
      <c r="CB90" s="160"/>
      <c r="CC90" s="160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  <c r="DO90" s="160"/>
      <c r="DP90" s="160"/>
      <c r="DQ90" s="160"/>
      <c r="DR90" s="160"/>
      <c r="DS90" s="160"/>
      <c r="DT90" s="160"/>
      <c r="DU90" s="160"/>
      <c r="DV90" s="160"/>
      <c r="DW90" s="160"/>
      <c r="DX90" s="160"/>
      <c r="DY90" s="160"/>
      <c r="DZ90" s="160"/>
      <c r="EA90" s="160"/>
      <c r="EB90" s="160"/>
      <c r="EC90" s="160"/>
      <c r="ED90" s="160"/>
      <c r="EE90" s="160"/>
      <c r="EF90" s="160"/>
      <c r="EG90" s="160"/>
      <c r="EH90" s="160"/>
      <c r="EI90" s="160"/>
      <c r="EJ90" s="160"/>
      <c r="EK90" s="160"/>
      <c r="EL90" s="160"/>
      <c r="EM90" s="160"/>
      <c r="EN90" s="160"/>
      <c r="EO90" s="160"/>
      <c r="EP90" s="160"/>
      <c r="EQ90" s="160"/>
      <c r="ER90" s="160"/>
      <c r="ES90" s="160"/>
      <c r="ET90" s="160"/>
      <c r="EU90" s="160"/>
      <c r="EV90" s="160"/>
      <c r="EW90" s="160"/>
      <c r="EX90" s="160"/>
      <c r="EY90" s="160"/>
      <c r="EZ90" s="160"/>
      <c r="FA90" s="160"/>
      <c r="FB90" s="160"/>
      <c r="FC90" s="160"/>
      <c r="FD90" s="160"/>
      <c r="FE90" s="160"/>
      <c r="FF90" s="160"/>
      <c r="FG90" s="160"/>
      <c r="FH90" s="160"/>
      <c r="FI90" s="160"/>
      <c r="FJ90" s="160"/>
      <c r="FK90" s="160"/>
      <c r="FL90" s="160"/>
      <c r="FM90" s="160"/>
      <c r="FN90" s="160"/>
      <c r="FO90" s="160"/>
      <c r="FP90" s="160"/>
      <c r="FQ90" s="160"/>
      <c r="FR90" s="160"/>
      <c r="FS90" s="160"/>
      <c r="FT90" s="160"/>
      <c r="FU90" s="160"/>
      <c r="FV90" s="160"/>
      <c r="FW90" s="160"/>
      <c r="FX90" s="160"/>
      <c r="FY90" s="160"/>
      <c r="FZ90" s="160"/>
      <c r="GA90" s="160"/>
      <c r="GB90" s="160"/>
      <c r="GC90" s="160"/>
      <c r="GD90" s="160"/>
      <c r="GE90" s="160"/>
      <c r="GF90" s="160"/>
      <c r="GG90" s="160"/>
      <c r="GH90" s="160"/>
      <c r="GI90" s="160"/>
      <c r="GJ90" s="160"/>
      <c r="GK90" s="160"/>
      <c r="GL90" s="160"/>
      <c r="GM90" s="160"/>
      <c r="GN90" s="160"/>
      <c r="GO90" s="160"/>
      <c r="GP90" s="160"/>
      <c r="GQ90" s="160"/>
      <c r="GR90" s="160"/>
      <c r="GS90" s="160"/>
      <c r="GT90" s="160"/>
      <c r="GU90" s="160"/>
      <c r="GV90" s="160"/>
      <c r="GW90" s="160"/>
      <c r="GX90" s="160"/>
      <c r="GY90" s="160"/>
      <c r="GZ90" s="160"/>
      <c r="HA90" s="160"/>
      <c r="HB90" s="160"/>
      <c r="HC90" s="160"/>
      <c r="HD90" s="160"/>
      <c r="HE90" s="160"/>
      <c r="HF90" s="160"/>
      <c r="HG90" s="160"/>
      <c r="HH90" s="160"/>
      <c r="HI90" s="160"/>
      <c r="HJ90" s="160"/>
      <c r="HK90" s="160"/>
      <c r="HL90" s="160"/>
      <c r="HM90" s="160"/>
      <c r="HN90" s="160"/>
      <c r="HO90" s="160"/>
      <c r="HP90" s="160"/>
      <c r="HQ90" s="160"/>
      <c r="HR90" s="160"/>
      <c r="HS90" s="160"/>
      <c r="HT90" s="160"/>
      <c r="HU90" s="160"/>
      <c r="HV90" s="160"/>
      <c r="HW90" s="160"/>
      <c r="HX90" s="160"/>
      <c r="HY90" s="160"/>
      <c r="HZ90" s="160"/>
      <c r="IA90" s="160"/>
      <c r="IB90" s="160"/>
      <c r="IC90" s="160"/>
      <c r="ID90" s="160"/>
      <c r="IE90" s="160"/>
      <c r="IF90" s="160"/>
      <c r="IG90" s="160"/>
      <c r="IH90" s="160"/>
      <c r="II90" s="160"/>
      <c r="IJ90" s="160"/>
      <c r="IK90" s="160"/>
      <c r="IL90" s="160"/>
      <c r="IM90" s="160"/>
      <c r="IN90" s="160"/>
      <c r="IO90" s="160"/>
      <c r="IP90" s="160"/>
      <c r="IQ90" s="160"/>
      <c r="IR90" s="160"/>
      <c r="IS90" s="160"/>
      <c r="IT90" s="160"/>
      <c r="IU90" s="160"/>
      <c r="IV90" s="160"/>
      <c r="IW90" s="160"/>
      <c r="IX90" s="160"/>
      <c r="IY90" s="160"/>
      <c r="IZ90" s="160"/>
      <c r="JA90" s="160"/>
      <c r="JB90" s="160"/>
      <c r="JC90" s="160"/>
      <c r="JD90" s="160"/>
      <c r="JE90" s="160"/>
      <c r="JF90" s="160"/>
      <c r="JG90" s="160"/>
      <c r="JH90" s="160"/>
      <c r="JI90" s="160"/>
      <c r="JJ90" s="160"/>
      <c r="JK90" s="160"/>
      <c r="JL90" s="160"/>
      <c r="JM90" s="160"/>
      <c r="JN90" s="160"/>
      <c r="JO90" s="160"/>
      <c r="JP90" s="160"/>
      <c r="JQ90" s="160"/>
      <c r="JR90" s="160"/>
      <c r="JS90" s="160"/>
      <c r="JT90" s="160"/>
      <c r="JU90" s="160"/>
      <c r="JV90" s="160"/>
      <c r="JW90" s="160"/>
      <c r="JX90" s="160"/>
      <c r="JY90" s="160"/>
      <c r="JZ90" s="160"/>
      <c r="KA90" s="160"/>
      <c r="KB90" s="160"/>
    </row>
    <row r="91" spans="1:288" s="255" customFormat="1" ht="63" x14ac:dyDescent="0.3">
      <c r="A91" s="123" t="s">
        <v>312</v>
      </c>
      <c r="B91" s="124" t="s">
        <v>413</v>
      </c>
      <c r="C91" s="210">
        <f>ROUNDDOWN('7990NTP-P'!K$39-('7990NTP-P'!K$39*0.235),2)</f>
        <v>0</v>
      </c>
      <c r="D91" s="226">
        <f>'7990NTP-P'!C39</f>
        <v>0</v>
      </c>
      <c r="E91" s="149" t="s">
        <v>312</v>
      </c>
      <c r="F91" s="132" t="s">
        <v>413</v>
      </c>
      <c r="G91" s="228">
        <f>ROUNDDOWN('7990NTP-P'!L$39-('7990NTP-P'!L$39*0.235),2)</f>
        <v>0</v>
      </c>
      <c r="H91" s="229">
        <f>'7990NTP-P'!D39</f>
        <v>0</v>
      </c>
      <c r="I91" s="461" t="s">
        <v>224</v>
      </c>
      <c r="J91" s="462" t="s">
        <v>413</v>
      </c>
      <c r="K91" s="228">
        <f>ROUNDDOWN('7990NTP-P'!M$39-('7990NTP-P'!M$39*0.235),2)</f>
        <v>0</v>
      </c>
      <c r="L91" s="229">
        <f>'7990NTP-P'!E39</f>
        <v>0</v>
      </c>
      <c r="M91" s="461" t="s">
        <v>224</v>
      </c>
      <c r="N91" s="462" t="s">
        <v>413</v>
      </c>
      <c r="O91" s="228">
        <f>ROUNDDOWN('7990NTP-P'!N$39-('7990NTP-P'!N$39*0.235),2)</f>
        <v>0</v>
      </c>
      <c r="P91" s="229">
        <f>'7990NTP-P'!F39</f>
        <v>0</v>
      </c>
      <c r="Q91" s="461" t="s">
        <v>224</v>
      </c>
      <c r="R91" s="462" t="s">
        <v>413</v>
      </c>
      <c r="S91" s="228">
        <f>ROUNDDOWN('7990NTP-P'!O$39-('7990NTP-P'!O$39*0.235),2)</f>
        <v>0</v>
      </c>
      <c r="T91" s="229">
        <f>'7990NTP-P'!G39</f>
        <v>0</v>
      </c>
      <c r="U91" s="461" t="s">
        <v>224</v>
      </c>
      <c r="V91" s="462" t="s">
        <v>413</v>
      </c>
      <c r="W91" s="228">
        <f>ROUNDDOWN('7990NTP-P'!P$39-('7990NTP-P'!P$39*0.235),2)</f>
        <v>0</v>
      </c>
      <c r="X91" s="229">
        <f>'7990NTP-P'!H39</f>
        <v>0</v>
      </c>
      <c r="Y91" s="461" t="s">
        <v>224</v>
      </c>
      <c r="Z91" s="462" t="s">
        <v>413</v>
      </c>
      <c r="AA91" s="228">
        <f>ROUNDDOWN('7990NTP-P'!Q$39-('7990NTP-P'!Q$39*0.235),2)</f>
        <v>0</v>
      </c>
      <c r="AB91" s="229">
        <f>'7990NTP-P'!I39</f>
        <v>0</v>
      </c>
      <c r="AC91" s="216">
        <f t="shared" si="0"/>
        <v>0</v>
      </c>
      <c r="AD91" s="172"/>
      <c r="AE91" s="182"/>
      <c r="AF91" s="182"/>
      <c r="AG91" s="182"/>
      <c r="AH91" s="182"/>
      <c r="AI91" s="182"/>
      <c r="AJ91" s="182"/>
      <c r="AK91" s="182"/>
      <c r="AL91" s="182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0"/>
      <c r="BT91" s="160"/>
      <c r="BU91" s="160"/>
      <c r="BV91" s="160"/>
      <c r="BW91" s="160"/>
      <c r="BX91" s="160"/>
      <c r="BY91" s="160"/>
      <c r="BZ91" s="160"/>
      <c r="CA91" s="160"/>
      <c r="CB91" s="160"/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60"/>
      <c r="CN91" s="160"/>
      <c r="CO91" s="160"/>
      <c r="CP91" s="160"/>
      <c r="CQ91" s="160"/>
      <c r="CR91" s="160"/>
      <c r="CS91" s="160"/>
      <c r="CT91" s="160"/>
      <c r="CU91" s="160"/>
      <c r="CV91" s="160"/>
      <c r="CW91" s="160"/>
      <c r="CX91" s="160"/>
      <c r="CY91" s="160"/>
      <c r="CZ91" s="160"/>
      <c r="DA91" s="160"/>
      <c r="DB91" s="160"/>
      <c r="DC91" s="160"/>
      <c r="DD91" s="160"/>
      <c r="DE91" s="160"/>
      <c r="DF91" s="160"/>
      <c r="DG91" s="160"/>
      <c r="DH91" s="160"/>
      <c r="DI91" s="160"/>
      <c r="DJ91" s="160"/>
      <c r="DK91" s="160"/>
      <c r="DL91" s="160"/>
      <c r="DM91" s="160"/>
      <c r="DN91" s="160"/>
      <c r="DO91" s="160"/>
      <c r="DP91" s="160"/>
      <c r="DQ91" s="160"/>
      <c r="DR91" s="160"/>
      <c r="DS91" s="160"/>
      <c r="DT91" s="160"/>
      <c r="DU91" s="160"/>
      <c r="DV91" s="160"/>
      <c r="DW91" s="160"/>
      <c r="DX91" s="160"/>
      <c r="DY91" s="160"/>
      <c r="DZ91" s="160"/>
      <c r="EA91" s="160"/>
      <c r="EB91" s="160"/>
      <c r="EC91" s="160"/>
      <c r="ED91" s="160"/>
      <c r="EE91" s="160"/>
      <c r="EF91" s="160"/>
      <c r="EG91" s="160"/>
      <c r="EH91" s="160"/>
      <c r="EI91" s="160"/>
      <c r="EJ91" s="160"/>
      <c r="EK91" s="160"/>
      <c r="EL91" s="160"/>
      <c r="EM91" s="160"/>
      <c r="EN91" s="160"/>
      <c r="EO91" s="160"/>
      <c r="EP91" s="160"/>
      <c r="EQ91" s="160"/>
      <c r="ER91" s="160"/>
      <c r="ES91" s="160"/>
      <c r="ET91" s="160"/>
      <c r="EU91" s="160"/>
      <c r="EV91" s="160"/>
      <c r="EW91" s="160"/>
      <c r="EX91" s="160"/>
      <c r="EY91" s="160"/>
      <c r="EZ91" s="160"/>
      <c r="FA91" s="160"/>
      <c r="FB91" s="160"/>
      <c r="FC91" s="160"/>
      <c r="FD91" s="160"/>
      <c r="FE91" s="160"/>
      <c r="FF91" s="160"/>
      <c r="FG91" s="160"/>
      <c r="FH91" s="160"/>
      <c r="FI91" s="160"/>
      <c r="FJ91" s="160"/>
      <c r="FK91" s="160"/>
      <c r="FL91" s="160"/>
      <c r="FM91" s="160"/>
      <c r="FN91" s="160"/>
      <c r="FO91" s="160"/>
      <c r="FP91" s="160"/>
      <c r="FQ91" s="160"/>
      <c r="FR91" s="160"/>
      <c r="FS91" s="160"/>
      <c r="FT91" s="160"/>
      <c r="FU91" s="160"/>
      <c r="FV91" s="160"/>
      <c r="FW91" s="160"/>
      <c r="FX91" s="160"/>
      <c r="FY91" s="160"/>
      <c r="FZ91" s="160"/>
      <c r="GA91" s="160"/>
      <c r="GB91" s="160"/>
      <c r="GC91" s="160"/>
      <c r="GD91" s="160"/>
      <c r="GE91" s="160"/>
      <c r="GF91" s="160"/>
      <c r="GG91" s="160"/>
      <c r="GH91" s="160"/>
      <c r="GI91" s="160"/>
      <c r="GJ91" s="160"/>
      <c r="GK91" s="160"/>
      <c r="GL91" s="160"/>
      <c r="GM91" s="160"/>
      <c r="GN91" s="160"/>
      <c r="GO91" s="160"/>
      <c r="GP91" s="160"/>
      <c r="GQ91" s="160"/>
      <c r="GR91" s="160"/>
      <c r="GS91" s="160"/>
      <c r="GT91" s="160"/>
      <c r="GU91" s="160"/>
      <c r="GV91" s="160"/>
      <c r="GW91" s="160"/>
      <c r="GX91" s="160"/>
      <c r="GY91" s="160"/>
      <c r="GZ91" s="160"/>
      <c r="HA91" s="160"/>
      <c r="HB91" s="160"/>
      <c r="HC91" s="160"/>
      <c r="HD91" s="160"/>
      <c r="HE91" s="160"/>
      <c r="HF91" s="160"/>
      <c r="HG91" s="160"/>
      <c r="HH91" s="160"/>
      <c r="HI91" s="160"/>
      <c r="HJ91" s="160"/>
      <c r="HK91" s="160"/>
      <c r="HL91" s="160"/>
      <c r="HM91" s="160"/>
      <c r="HN91" s="160"/>
      <c r="HO91" s="160"/>
      <c r="HP91" s="160"/>
      <c r="HQ91" s="160"/>
      <c r="HR91" s="160"/>
      <c r="HS91" s="160"/>
      <c r="HT91" s="160"/>
      <c r="HU91" s="160"/>
      <c r="HV91" s="160"/>
      <c r="HW91" s="160"/>
      <c r="HX91" s="160"/>
      <c r="HY91" s="160"/>
      <c r="HZ91" s="160"/>
      <c r="IA91" s="160"/>
      <c r="IB91" s="160"/>
      <c r="IC91" s="160"/>
      <c r="ID91" s="160"/>
      <c r="IE91" s="160"/>
      <c r="IF91" s="160"/>
      <c r="IG91" s="160"/>
      <c r="IH91" s="160"/>
      <c r="II91" s="160"/>
      <c r="IJ91" s="160"/>
      <c r="IK91" s="160"/>
      <c r="IL91" s="160"/>
      <c r="IM91" s="160"/>
      <c r="IN91" s="160"/>
      <c r="IO91" s="160"/>
      <c r="IP91" s="160"/>
      <c r="IQ91" s="160"/>
      <c r="IR91" s="160"/>
      <c r="IS91" s="160"/>
      <c r="IT91" s="160"/>
      <c r="IU91" s="160"/>
      <c r="IV91" s="160"/>
      <c r="IW91" s="160"/>
      <c r="IX91" s="160"/>
      <c r="IY91" s="160"/>
      <c r="IZ91" s="160"/>
      <c r="JA91" s="160"/>
      <c r="JB91" s="160"/>
      <c r="JC91" s="160"/>
      <c r="JD91" s="160"/>
      <c r="JE91" s="160"/>
      <c r="JF91" s="160"/>
      <c r="JG91" s="160"/>
      <c r="JH91" s="160"/>
      <c r="JI91" s="160"/>
      <c r="JJ91" s="160"/>
      <c r="JK91" s="160"/>
      <c r="JL91" s="160"/>
      <c r="JM91" s="160"/>
      <c r="JN91" s="160"/>
      <c r="JO91" s="160"/>
      <c r="JP91" s="160"/>
      <c r="JQ91" s="160"/>
      <c r="JR91" s="160"/>
      <c r="JS91" s="160"/>
      <c r="JT91" s="160"/>
      <c r="JU91" s="160"/>
      <c r="JV91" s="160"/>
      <c r="JW91" s="160"/>
      <c r="JX91" s="160"/>
      <c r="JY91" s="160"/>
      <c r="JZ91" s="160"/>
      <c r="KA91" s="160"/>
      <c r="KB91" s="160"/>
    </row>
    <row r="92" spans="1:288" s="255" customFormat="1" ht="63" x14ac:dyDescent="0.3">
      <c r="A92" s="123" t="s">
        <v>313</v>
      </c>
      <c r="B92" s="124" t="s">
        <v>445</v>
      </c>
      <c r="C92" s="210">
        <f>ROUNDUP('7990NTP-P'!K$39*0.235,2)</f>
        <v>0</v>
      </c>
      <c r="D92" s="213"/>
      <c r="E92" s="149" t="s">
        <v>313</v>
      </c>
      <c r="F92" s="132" t="s">
        <v>445</v>
      </c>
      <c r="G92" s="228">
        <f>ROUNDUP('7990NTP-P'!L$39*0.235,2)</f>
        <v>0</v>
      </c>
      <c r="H92" s="239"/>
      <c r="I92" s="463" t="s">
        <v>225</v>
      </c>
      <c r="J92" s="460" t="s">
        <v>463</v>
      </c>
      <c r="K92" s="228">
        <f>ROUNDUP('7990NTP-P'!M$39*0.235,2)</f>
        <v>0</v>
      </c>
      <c r="L92" s="239"/>
      <c r="M92" s="463" t="s">
        <v>225</v>
      </c>
      <c r="N92" s="460" t="s">
        <v>463</v>
      </c>
      <c r="O92" s="228">
        <f>ROUNDUP('7990NTP-P'!N$39*0.235,2)</f>
        <v>0</v>
      </c>
      <c r="P92" s="239"/>
      <c r="Q92" s="463" t="s">
        <v>225</v>
      </c>
      <c r="R92" s="460" t="s">
        <v>463</v>
      </c>
      <c r="S92" s="228">
        <f>ROUNDUP('7990NTP-P'!O$39*0.235,2)</f>
        <v>0</v>
      </c>
      <c r="T92" s="239"/>
      <c r="U92" s="463" t="s">
        <v>225</v>
      </c>
      <c r="V92" s="460" t="s">
        <v>463</v>
      </c>
      <c r="W92" s="228">
        <f>ROUNDUP('7990NTP-P'!P$39*0.235,2)</f>
        <v>0</v>
      </c>
      <c r="X92" s="239"/>
      <c r="Y92" s="463" t="s">
        <v>225</v>
      </c>
      <c r="Z92" s="460" t="s">
        <v>463</v>
      </c>
      <c r="AA92" s="228">
        <f>ROUNDUP('7990NTP-P'!Q$39*0.235,2)</f>
        <v>0</v>
      </c>
      <c r="AB92" s="239"/>
      <c r="AC92" s="216">
        <f>IF(C92+G92+K92+O92+S92+W92+AA92&gt;0,C92+G92+K92+O92+S92+W92+AA92,0)</f>
        <v>0</v>
      </c>
      <c r="AD92" s="172"/>
      <c r="AE92" s="182"/>
      <c r="AF92" s="182"/>
      <c r="AG92" s="182"/>
      <c r="AH92" s="182"/>
      <c r="AI92" s="182"/>
      <c r="AJ92" s="182"/>
      <c r="AK92" s="182"/>
      <c r="AL92" s="182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  <c r="BV92" s="160"/>
      <c r="BW92" s="160"/>
      <c r="BX92" s="160"/>
      <c r="BY92" s="160"/>
      <c r="BZ92" s="160"/>
      <c r="CA92" s="160"/>
      <c r="CB92" s="160"/>
      <c r="CC92" s="160"/>
      <c r="CD92" s="160"/>
      <c r="CE92" s="160"/>
      <c r="CF92" s="160"/>
      <c r="CG92" s="160"/>
      <c r="CH92" s="160"/>
      <c r="CI92" s="160"/>
      <c r="CJ92" s="160"/>
      <c r="CK92" s="160"/>
      <c r="CL92" s="160"/>
      <c r="CM92" s="160"/>
      <c r="CN92" s="160"/>
      <c r="CO92" s="160"/>
      <c r="CP92" s="160"/>
      <c r="CQ92" s="160"/>
      <c r="CR92" s="160"/>
      <c r="CS92" s="160"/>
      <c r="CT92" s="160"/>
      <c r="CU92" s="160"/>
      <c r="CV92" s="160"/>
      <c r="CW92" s="160"/>
      <c r="CX92" s="160"/>
      <c r="CY92" s="160"/>
      <c r="CZ92" s="160"/>
      <c r="DA92" s="160"/>
      <c r="DB92" s="160"/>
      <c r="DC92" s="160"/>
      <c r="DD92" s="160"/>
      <c r="DE92" s="160"/>
      <c r="DF92" s="160"/>
      <c r="DG92" s="160"/>
      <c r="DH92" s="160"/>
      <c r="DI92" s="160"/>
      <c r="DJ92" s="160"/>
      <c r="DK92" s="160"/>
      <c r="DL92" s="160"/>
      <c r="DM92" s="160"/>
      <c r="DN92" s="160"/>
      <c r="DO92" s="160"/>
      <c r="DP92" s="160"/>
      <c r="DQ92" s="160"/>
      <c r="DR92" s="160"/>
      <c r="DS92" s="160"/>
      <c r="DT92" s="160"/>
      <c r="DU92" s="160"/>
      <c r="DV92" s="160"/>
      <c r="DW92" s="160"/>
      <c r="DX92" s="160"/>
      <c r="DY92" s="160"/>
      <c r="DZ92" s="160"/>
      <c r="EA92" s="160"/>
      <c r="EB92" s="160"/>
      <c r="EC92" s="160"/>
      <c r="ED92" s="160"/>
      <c r="EE92" s="160"/>
      <c r="EF92" s="160"/>
      <c r="EG92" s="160"/>
      <c r="EH92" s="160"/>
      <c r="EI92" s="160"/>
      <c r="EJ92" s="160"/>
      <c r="EK92" s="160"/>
      <c r="EL92" s="160"/>
      <c r="EM92" s="160"/>
      <c r="EN92" s="160"/>
      <c r="EO92" s="160"/>
      <c r="EP92" s="160"/>
      <c r="EQ92" s="160"/>
      <c r="ER92" s="160"/>
      <c r="ES92" s="160"/>
      <c r="ET92" s="160"/>
      <c r="EU92" s="160"/>
      <c r="EV92" s="160"/>
      <c r="EW92" s="160"/>
      <c r="EX92" s="160"/>
      <c r="EY92" s="160"/>
      <c r="EZ92" s="160"/>
      <c r="FA92" s="160"/>
      <c r="FB92" s="160"/>
      <c r="FC92" s="160"/>
      <c r="FD92" s="160"/>
      <c r="FE92" s="160"/>
      <c r="FF92" s="160"/>
      <c r="FG92" s="160"/>
      <c r="FH92" s="160"/>
      <c r="FI92" s="160"/>
      <c r="FJ92" s="160"/>
      <c r="FK92" s="160"/>
      <c r="FL92" s="160"/>
      <c r="FM92" s="160"/>
      <c r="FN92" s="160"/>
      <c r="FO92" s="160"/>
      <c r="FP92" s="160"/>
      <c r="FQ92" s="160"/>
      <c r="FR92" s="160"/>
      <c r="FS92" s="160"/>
      <c r="FT92" s="160"/>
      <c r="FU92" s="160"/>
      <c r="FV92" s="160"/>
      <c r="FW92" s="160"/>
      <c r="FX92" s="160"/>
      <c r="FY92" s="160"/>
      <c r="FZ92" s="160"/>
      <c r="GA92" s="160"/>
      <c r="GB92" s="160"/>
      <c r="GC92" s="160"/>
      <c r="GD92" s="160"/>
      <c r="GE92" s="160"/>
      <c r="GF92" s="160"/>
      <c r="GG92" s="160"/>
      <c r="GH92" s="160"/>
      <c r="GI92" s="160"/>
      <c r="GJ92" s="160"/>
      <c r="GK92" s="160"/>
      <c r="GL92" s="160"/>
      <c r="GM92" s="160"/>
      <c r="GN92" s="160"/>
      <c r="GO92" s="160"/>
      <c r="GP92" s="160"/>
      <c r="GQ92" s="160"/>
      <c r="GR92" s="160"/>
      <c r="GS92" s="160"/>
      <c r="GT92" s="160"/>
      <c r="GU92" s="160"/>
      <c r="GV92" s="160"/>
      <c r="GW92" s="160"/>
      <c r="GX92" s="160"/>
      <c r="GY92" s="160"/>
      <c r="GZ92" s="160"/>
      <c r="HA92" s="160"/>
      <c r="HB92" s="160"/>
      <c r="HC92" s="160"/>
      <c r="HD92" s="160"/>
      <c r="HE92" s="160"/>
      <c r="HF92" s="160"/>
      <c r="HG92" s="160"/>
      <c r="HH92" s="160"/>
      <c r="HI92" s="160"/>
      <c r="HJ92" s="160"/>
      <c r="HK92" s="160"/>
      <c r="HL92" s="160"/>
      <c r="HM92" s="160"/>
      <c r="HN92" s="160"/>
      <c r="HO92" s="160"/>
      <c r="HP92" s="160"/>
      <c r="HQ92" s="160"/>
      <c r="HR92" s="160"/>
      <c r="HS92" s="160"/>
      <c r="HT92" s="160"/>
      <c r="HU92" s="160"/>
      <c r="HV92" s="160"/>
      <c r="HW92" s="160"/>
      <c r="HX92" s="160"/>
      <c r="HY92" s="160"/>
      <c r="HZ92" s="160"/>
      <c r="IA92" s="160"/>
      <c r="IB92" s="160"/>
      <c r="IC92" s="160"/>
      <c r="ID92" s="160"/>
      <c r="IE92" s="160"/>
      <c r="IF92" s="160"/>
      <c r="IG92" s="160"/>
      <c r="IH92" s="160"/>
      <c r="II92" s="160"/>
      <c r="IJ92" s="160"/>
      <c r="IK92" s="160"/>
      <c r="IL92" s="160"/>
      <c r="IM92" s="160"/>
      <c r="IN92" s="160"/>
      <c r="IO92" s="160"/>
      <c r="IP92" s="160"/>
      <c r="IQ92" s="160"/>
      <c r="IR92" s="160"/>
      <c r="IS92" s="160"/>
      <c r="IT92" s="160"/>
      <c r="IU92" s="160"/>
      <c r="IV92" s="160"/>
      <c r="IW92" s="160"/>
      <c r="IX92" s="160"/>
      <c r="IY92" s="160"/>
      <c r="IZ92" s="160"/>
      <c r="JA92" s="160"/>
      <c r="JB92" s="160"/>
      <c r="JC92" s="160"/>
      <c r="JD92" s="160"/>
      <c r="JE92" s="160"/>
      <c r="JF92" s="160"/>
      <c r="JG92" s="160"/>
      <c r="JH92" s="160"/>
      <c r="JI92" s="160"/>
      <c r="JJ92" s="160"/>
      <c r="JK92" s="160"/>
      <c r="JL92" s="160"/>
      <c r="JM92" s="160"/>
      <c r="JN92" s="160"/>
      <c r="JO92" s="160"/>
      <c r="JP92" s="160"/>
      <c r="JQ92" s="160"/>
      <c r="JR92" s="160"/>
      <c r="JS92" s="160"/>
      <c r="JT92" s="160"/>
      <c r="JU92" s="160"/>
      <c r="JV92" s="160"/>
      <c r="JW92" s="160"/>
      <c r="JX92" s="160"/>
      <c r="JY92" s="160"/>
      <c r="JZ92" s="160"/>
      <c r="KA92" s="160"/>
      <c r="KB92" s="160"/>
    </row>
    <row r="93" spans="1:288" s="255" customFormat="1" ht="13" x14ac:dyDescent="0.3">
      <c r="A93" s="257"/>
      <c r="B93" s="209"/>
      <c r="C93" s="231"/>
      <c r="D93" s="232"/>
      <c r="E93" s="258"/>
      <c r="F93" s="227"/>
      <c r="G93" s="233"/>
      <c r="H93" s="234"/>
      <c r="I93" s="258"/>
      <c r="J93" s="227"/>
      <c r="K93" s="233"/>
      <c r="L93" s="234"/>
      <c r="M93" s="258"/>
      <c r="N93" s="227"/>
      <c r="O93" s="233"/>
      <c r="P93" s="234"/>
      <c r="Q93" s="258"/>
      <c r="R93" s="227"/>
      <c r="S93" s="233"/>
      <c r="T93" s="234"/>
      <c r="U93" s="258"/>
      <c r="V93" s="227"/>
      <c r="W93" s="233"/>
      <c r="X93" s="234"/>
      <c r="Y93" s="258"/>
      <c r="Z93" s="227"/>
      <c r="AA93" s="233"/>
      <c r="AB93" s="234"/>
      <c r="AC93" s="216"/>
      <c r="AD93" s="182"/>
      <c r="AE93" s="182"/>
      <c r="AF93" s="182"/>
      <c r="AG93" s="182"/>
      <c r="AH93" s="182"/>
      <c r="AI93" s="182"/>
      <c r="AJ93" s="182"/>
      <c r="AK93" s="182"/>
      <c r="AL93" s="182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0"/>
      <c r="DF93" s="160"/>
      <c r="DG93" s="160"/>
      <c r="DH93" s="160"/>
      <c r="DI93" s="160"/>
      <c r="DJ93" s="160"/>
      <c r="DK93" s="160"/>
      <c r="DL93" s="160"/>
      <c r="DM93" s="160"/>
      <c r="DN93" s="160"/>
      <c r="DO93" s="160"/>
      <c r="DP93" s="160"/>
      <c r="DQ93" s="160"/>
      <c r="DR93" s="160"/>
      <c r="DS93" s="160"/>
      <c r="DT93" s="160"/>
      <c r="DU93" s="160"/>
      <c r="DV93" s="160"/>
      <c r="DW93" s="160"/>
      <c r="DX93" s="160"/>
      <c r="DY93" s="160"/>
      <c r="DZ93" s="160"/>
      <c r="EA93" s="160"/>
      <c r="EB93" s="160"/>
      <c r="EC93" s="160"/>
      <c r="ED93" s="160"/>
      <c r="EE93" s="160"/>
      <c r="EF93" s="160"/>
      <c r="EG93" s="160"/>
      <c r="EH93" s="160"/>
      <c r="EI93" s="160"/>
      <c r="EJ93" s="160"/>
      <c r="EK93" s="160"/>
      <c r="EL93" s="160"/>
      <c r="EM93" s="160"/>
      <c r="EN93" s="160"/>
      <c r="EO93" s="160"/>
      <c r="EP93" s="160"/>
      <c r="EQ93" s="160"/>
      <c r="ER93" s="160"/>
      <c r="ES93" s="160"/>
      <c r="ET93" s="160"/>
      <c r="EU93" s="160"/>
      <c r="EV93" s="160"/>
      <c r="EW93" s="160"/>
      <c r="EX93" s="160"/>
      <c r="EY93" s="160"/>
      <c r="EZ93" s="160"/>
      <c r="FA93" s="160"/>
      <c r="FB93" s="160"/>
      <c r="FC93" s="160"/>
      <c r="FD93" s="160"/>
      <c r="FE93" s="160"/>
      <c r="FF93" s="160"/>
      <c r="FG93" s="160"/>
      <c r="FH93" s="160"/>
      <c r="FI93" s="160"/>
      <c r="FJ93" s="160"/>
      <c r="FK93" s="160"/>
      <c r="FL93" s="160"/>
      <c r="FM93" s="160"/>
      <c r="FN93" s="160"/>
      <c r="FO93" s="160"/>
      <c r="FP93" s="160"/>
      <c r="FQ93" s="160"/>
      <c r="FR93" s="160"/>
      <c r="FS93" s="160"/>
      <c r="FT93" s="160"/>
      <c r="FU93" s="160"/>
      <c r="FV93" s="160"/>
      <c r="FW93" s="160"/>
      <c r="FX93" s="160"/>
      <c r="FY93" s="160"/>
      <c r="FZ93" s="160"/>
      <c r="GA93" s="160"/>
      <c r="GB93" s="160"/>
      <c r="GC93" s="160"/>
      <c r="GD93" s="160"/>
      <c r="GE93" s="160"/>
      <c r="GF93" s="160"/>
      <c r="GG93" s="160"/>
      <c r="GH93" s="160"/>
      <c r="GI93" s="160"/>
      <c r="GJ93" s="160"/>
      <c r="GK93" s="160"/>
      <c r="GL93" s="160"/>
      <c r="GM93" s="160"/>
      <c r="GN93" s="160"/>
      <c r="GO93" s="160"/>
      <c r="GP93" s="160"/>
      <c r="GQ93" s="160"/>
      <c r="GR93" s="160"/>
      <c r="GS93" s="160"/>
      <c r="GT93" s="160"/>
      <c r="GU93" s="160"/>
      <c r="GV93" s="160"/>
      <c r="GW93" s="160"/>
      <c r="GX93" s="160"/>
      <c r="GY93" s="160"/>
      <c r="GZ93" s="160"/>
      <c r="HA93" s="160"/>
      <c r="HB93" s="160"/>
      <c r="HC93" s="160"/>
      <c r="HD93" s="160"/>
      <c r="HE93" s="160"/>
      <c r="HF93" s="160"/>
      <c r="HG93" s="160"/>
      <c r="HH93" s="160"/>
      <c r="HI93" s="160"/>
      <c r="HJ93" s="160"/>
      <c r="HK93" s="160"/>
      <c r="HL93" s="160"/>
      <c r="HM93" s="160"/>
      <c r="HN93" s="160"/>
      <c r="HO93" s="160"/>
      <c r="HP93" s="160"/>
      <c r="HQ93" s="160"/>
      <c r="HR93" s="160"/>
      <c r="HS93" s="160"/>
      <c r="HT93" s="160"/>
      <c r="HU93" s="160"/>
      <c r="HV93" s="160"/>
      <c r="HW93" s="160"/>
      <c r="HX93" s="160"/>
      <c r="HY93" s="160"/>
      <c r="HZ93" s="160"/>
      <c r="IA93" s="160"/>
      <c r="IB93" s="160"/>
      <c r="IC93" s="160"/>
      <c r="ID93" s="160"/>
      <c r="IE93" s="160"/>
      <c r="IF93" s="160"/>
      <c r="IG93" s="160"/>
      <c r="IH93" s="160"/>
      <c r="II93" s="160"/>
      <c r="IJ93" s="160"/>
      <c r="IK93" s="160"/>
      <c r="IL93" s="160"/>
      <c r="IM93" s="160"/>
      <c r="IN93" s="160"/>
      <c r="IO93" s="160"/>
      <c r="IP93" s="160"/>
      <c r="IQ93" s="160"/>
      <c r="IR93" s="160"/>
      <c r="IS93" s="160"/>
      <c r="IT93" s="160"/>
      <c r="IU93" s="160"/>
      <c r="IV93" s="160"/>
      <c r="IW93" s="160"/>
      <c r="IX93" s="160"/>
      <c r="IY93" s="160"/>
      <c r="IZ93" s="160"/>
      <c r="JA93" s="160"/>
      <c r="JB93" s="160"/>
      <c r="JC93" s="160"/>
      <c r="JD93" s="160"/>
      <c r="JE93" s="160"/>
      <c r="JF93" s="160"/>
      <c r="JG93" s="160"/>
      <c r="JH93" s="160"/>
      <c r="JI93" s="160"/>
      <c r="JJ93" s="160"/>
      <c r="JK93" s="160"/>
      <c r="JL93" s="160"/>
      <c r="JM93" s="160"/>
      <c r="JN93" s="160"/>
      <c r="JO93" s="160"/>
      <c r="JP93" s="160"/>
      <c r="JQ93" s="160"/>
      <c r="JR93" s="160"/>
      <c r="JS93" s="160"/>
      <c r="JT93" s="160"/>
      <c r="JU93" s="160"/>
      <c r="JV93" s="160"/>
      <c r="JW93" s="160"/>
      <c r="JX93" s="160"/>
      <c r="JY93" s="160"/>
      <c r="JZ93" s="160"/>
      <c r="KA93" s="160"/>
      <c r="KB93" s="160"/>
    </row>
    <row r="94" spans="1:288" s="255" customFormat="1" ht="63" x14ac:dyDescent="0.3">
      <c r="A94" s="123" t="s">
        <v>446</v>
      </c>
      <c r="B94" s="124" t="s">
        <v>448</v>
      </c>
      <c r="C94" s="210">
        <f>ROUNDDOWN('7990NTP-P'!K$40-('7990NTP-P'!K$40*0.3066),2)</f>
        <v>0</v>
      </c>
      <c r="D94" s="226">
        <f>'7990NTP-P'!C40</f>
        <v>0</v>
      </c>
      <c r="E94" s="149" t="s">
        <v>446</v>
      </c>
      <c r="F94" s="132" t="s">
        <v>448</v>
      </c>
      <c r="G94" s="228">
        <f>ROUNDDOWN('7990NTP-P'!L$40-('7990NTP-P'!L$40*0.3066),2)</f>
        <v>0</v>
      </c>
      <c r="H94" s="229">
        <f>'7990NTP-P'!D40</f>
        <v>0</v>
      </c>
      <c r="I94" s="464" t="s">
        <v>464</v>
      </c>
      <c r="J94" s="460" t="s">
        <v>448</v>
      </c>
      <c r="K94" s="228">
        <f>ROUNDDOWN('7990NTP-P'!M$40-('7990NTP-P'!M$40*0.3066),2)</f>
        <v>0</v>
      </c>
      <c r="L94" s="229">
        <f>'7990NTP-P'!E40</f>
        <v>0</v>
      </c>
      <c r="M94" s="464" t="s">
        <v>464</v>
      </c>
      <c r="N94" s="460" t="s">
        <v>448</v>
      </c>
      <c r="O94" s="228">
        <f>ROUNDDOWN('7990NTP-P'!N$40-('7990NTP-P'!N$40*0.3066),2)</f>
        <v>0</v>
      </c>
      <c r="P94" s="229">
        <f>'7990NTP-P'!F40</f>
        <v>0</v>
      </c>
      <c r="Q94" s="464" t="s">
        <v>464</v>
      </c>
      <c r="R94" s="460" t="s">
        <v>448</v>
      </c>
      <c r="S94" s="228">
        <f>ROUNDDOWN('7990NTP-P'!O$40-('7990NTP-P'!O$40*0.3066),2)</f>
        <v>0</v>
      </c>
      <c r="T94" s="229">
        <f>'7990NTP-P'!G40</f>
        <v>0</v>
      </c>
      <c r="U94" s="464" t="s">
        <v>464</v>
      </c>
      <c r="V94" s="460" t="s">
        <v>448</v>
      </c>
      <c r="W94" s="228">
        <f>ROUNDDOWN('7990NTP-P'!P$40-('7990NTP-P'!P$40*0.3066),2)</f>
        <v>0</v>
      </c>
      <c r="X94" s="229">
        <f>'7990NTP-P'!H40</f>
        <v>0</v>
      </c>
      <c r="Y94" s="464" t="s">
        <v>464</v>
      </c>
      <c r="Z94" s="460" t="s">
        <v>448</v>
      </c>
      <c r="AA94" s="228">
        <f>ROUNDDOWN('7990NTP-P'!Q$40-('7990NTP-P'!Q$40*0.3066),2)</f>
        <v>0</v>
      </c>
      <c r="AB94" s="229">
        <f>'7990NTP-P'!I40</f>
        <v>0</v>
      </c>
      <c r="AC94" s="216">
        <f t="shared" ref="AC94:AC164" si="2">IF(C94+G94+K94+O94+S94+W94+AA94&gt;0,C94+G94+K94+O94+S94+W94+AA94,0)</f>
        <v>0</v>
      </c>
      <c r="AD94" s="182"/>
      <c r="AE94" s="182"/>
      <c r="AF94" s="182"/>
      <c r="AG94" s="182"/>
      <c r="AH94" s="182"/>
      <c r="AI94" s="182"/>
      <c r="AJ94" s="182"/>
      <c r="AK94" s="182"/>
      <c r="AL94" s="182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0"/>
      <c r="BV94" s="160"/>
      <c r="BW94" s="160"/>
      <c r="BX94" s="160"/>
      <c r="BY94" s="160"/>
      <c r="BZ94" s="160"/>
      <c r="CA94" s="160"/>
      <c r="CB94" s="160"/>
      <c r="CC94" s="160"/>
      <c r="CD94" s="160"/>
      <c r="CE94" s="160"/>
      <c r="CF94" s="160"/>
      <c r="CG94" s="160"/>
      <c r="CH94" s="160"/>
      <c r="CI94" s="160"/>
      <c r="CJ94" s="160"/>
      <c r="CK94" s="160"/>
      <c r="CL94" s="160"/>
      <c r="CM94" s="160"/>
      <c r="CN94" s="160"/>
      <c r="CO94" s="160"/>
      <c r="CP94" s="160"/>
      <c r="CQ94" s="160"/>
      <c r="CR94" s="160"/>
      <c r="CS94" s="160"/>
      <c r="CT94" s="160"/>
      <c r="CU94" s="160"/>
      <c r="CV94" s="160"/>
      <c r="CW94" s="160"/>
      <c r="CX94" s="160"/>
      <c r="CY94" s="160"/>
      <c r="CZ94" s="160"/>
      <c r="DA94" s="160"/>
      <c r="DB94" s="160"/>
      <c r="DC94" s="160"/>
      <c r="DD94" s="160"/>
      <c r="DE94" s="160"/>
      <c r="DF94" s="160"/>
      <c r="DG94" s="160"/>
      <c r="DH94" s="160"/>
      <c r="DI94" s="160"/>
      <c r="DJ94" s="160"/>
      <c r="DK94" s="160"/>
      <c r="DL94" s="160"/>
      <c r="DM94" s="160"/>
      <c r="DN94" s="160"/>
      <c r="DO94" s="160"/>
      <c r="DP94" s="160"/>
      <c r="DQ94" s="160"/>
      <c r="DR94" s="160"/>
      <c r="DS94" s="160"/>
      <c r="DT94" s="160"/>
      <c r="DU94" s="160"/>
      <c r="DV94" s="160"/>
      <c r="DW94" s="160"/>
      <c r="DX94" s="160"/>
      <c r="DY94" s="160"/>
      <c r="DZ94" s="160"/>
      <c r="EA94" s="160"/>
      <c r="EB94" s="160"/>
      <c r="EC94" s="160"/>
      <c r="ED94" s="160"/>
      <c r="EE94" s="160"/>
      <c r="EF94" s="160"/>
      <c r="EG94" s="160"/>
      <c r="EH94" s="160"/>
      <c r="EI94" s="160"/>
      <c r="EJ94" s="160"/>
      <c r="EK94" s="160"/>
      <c r="EL94" s="160"/>
      <c r="EM94" s="160"/>
      <c r="EN94" s="160"/>
      <c r="EO94" s="160"/>
      <c r="EP94" s="160"/>
      <c r="EQ94" s="160"/>
      <c r="ER94" s="160"/>
      <c r="ES94" s="160"/>
      <c r="ET94" s="160"/>
      <c r="EU94" s="160"/>
      <c r="EV94" s="160"/>
      <c r="EW94" s="160"/>
      <c r="EX94" s="160"/>
      <c r="EY94" s="160"/>
      <c r="EZ94" s="160"/>
      <c r="FA94" s="160"/>
      <c r="FB94" s="160"/>
      <c r="FC94" s="160"/>
      <c r="FD94" s="160"/>
      <c r="FE94" s="160"/>
      <c r="FF94" s="160"/>
      <c r="FG94" s="160"/>
      <c r="FH94" s="160"/>
      <c r="FI94" s="160"/>
      <c r="FJ94" s="160"/>
      <c r="FK94" s="160"/>
      <c r="FL94" s="160"/>
      <c r="FM94" s="160"/>
      <c r="FN94" s="160"/>
      <c r="FO94" s="160"/>
      <c r="FP94" s="160"/>
      <c r="FQ94" s="160"/>
      <c r="FR94" s="160"/>
      <c r="FS94" s="160"/>
      <c r="FT94" s="160"/>
      <c r="FU94" s="160"/>
      <c r="FV94" s="160"/>
      <c r="FW94" s="160"/>
      <c r="FX94" s="160"/>
      <c r="FY94" s="160"/>
      <c r="FZ94" s="160"/>
      <c r="GA94" s="160"/>
      <c r="GB94" s="160"/>
      <c r="GC94" s="160"/>
      <c r="GD94" s="160"/>
      <c r="GE94" s="160"/>
      <c r="GF94" s="160"/>
      <c r="GG94" s="160"/>
      <c r="GH94" s="160"/>
      <c r="GI94" s="160"/>
      <c r="GJ94" s="160"/>
      <c r="GK94" s="160"/>
      <c r="GL94" s="160"/>
      <c r="GM94" s="160"/>
      <c r="GN94" s="160"/>
      <c r="GO94" s="160"/>
      <c r="GP94" s="160"/>
      <c r="GQ94" s="160"/>
      <c r="GR94" s="160"/>
      <c r="GS94" s="160"/>
      <c r="GT94" s="160"/>
      <c r="GU94" s="160"/>
      <c r="GV94" s="160"/>
      <c r="GW94" s="160"/>
      <c r="GX94" s="160"/>
      <c r="GY94" s="160"/>
      <c r="GZ94" s="160"/>
      <c r="HA94" s="160"/>
      <c r="HB94" s="160"/>
      <c r="HC94" s="160"/>
      <c r="HD94" s="160"/>
      <c r="HE94" s="160"/>
      <c r="HF94" s="160"/>
      <c r="HG94" s="160"/>
      <c r="HH94" s="160"/>
      <c r="HI94" s="160"/>
      <c r="HJ94" s="160"/>
      <c r="HK94" s="160"/>
      <c r="HL94" s="160"/>
      <c r="HM94" s="160"/>
      <c r="HN94" s="160"/>
      <c r="HO94" s="160"/>
      <c r="HP94" s="160"/>
      <c r="HQ94" s="160"/>
      <c r="HR94" s="160"/>
      <c r="HS94" s="160"/>
      <c r="HT94" s="160"/>
      <c r="HU94" s="160"/>
      <c r="HV94" s="160"/>
      <c r="HW94" s="160"/>
      <c r="HX94" s="160"/>
      <c r="HY94" s="160"/>
      <c r="HZ94" s="160"/>
      <c r="IA94" s="160"/>
      <c r="IB94" s="160"/>
      <c r="IC94" s="160"/>
      <c r="ID94" s="160"/>
      <c r="IE94" s="160"/>
      <c r="IF94" s="160"/>
      <c r="IG94" s="160"/>
      <c r="IH94" s="160"/>
      <c r="II94" s="160"/>
      <c r="IJ94" s="160"/>
      <c r="IK94" s="160"/>
      <c r="IL94" s="160"/>
      <c r="IM94" s="160"/>
      <c r="IN94" s="160"/>
      <c r="IO94" s="160"/>
      <c r="IP94" s="160"/>
      <c r="IQ94" s="160"/>
      <c r="IR94" s="160"/>
      <c r="IS94" s="160"/>
      <c r="IT94" s="160"/>
      <c r="IU94" s="160"/>
      <c r="IV94" s="160"/>
      <c r="IW94" s="160"/>
      <c r="IX94" s="160"/>
      <c r="IY94" s="160"/>
      <c r="IZ94" s="160"/>
      <c r="JA94" s="160"/>
      <c r="JB94" s="160"/>
      <c r="JC94" s="160"/>
      <c r="JD94" s="160"/>
      <c r="JE94" s="160"/>
      <c r="JF94" s="160"/>
      <c r="JG94" s="160"/>
      <c r="JH94" s="160"/>
      <c r="JI94" s="160"/>
      <c r="JJ94" s="160"/>
      <c r="JK94" s="160"/>
      <c r="JL94" s="160"/>
      <c r="JM94" s="160"/>
      <c r="JN94" s="160"/>
      <c r="JO94" s="160"/>
      <c r="JP94" s="160"/>
      <c r="JQ94" s="160"/>
      <c r="JR94" s="160"/>
      <c r="JS94" s="160"/>
      <c r="JT94" s="160"/>
      <c r="JU94" s="160"/>
      <c r="JV94" s="160"/>
      <c r="JW94" s="160"/>
      <c r="JX94" s="160"/>
      <c r="JY94" s="160"/>
      <c r="JZ94" s="160"/>
      <c r="KA94" s="160"/>
      <c r="KB94" s="160"/>
    </row>
    <row r="95" spans="1:288" s="255" customFormat="1" ht="63" x14ac:dyDescent="0.3">
      <c r="A95" s="123" t="s">
        <v>447</v>
      </c>
      <c r="B95" s="124" t="s">
        <v>449</v>
      </c>
      <c r="C95" s="210">
        <f>ROUNDUP('7990NTP-P'!K$40*0.3066,2)</f>
        <v>0</v>
      </c>
      <c r="D95" s="232"/>
      <c r="E95" s="149" t="s">
        <v>447</v>
      </c>
      <c r="F95" s="132" t="s">
        <v>449</v>
      </c>
      <c r="G95" s="228">
        <f>ROUNDUP('7990NTP-P'!L$40*0.3066,2)</f>
        <v>0</v>
      </c>
      <c r="H95" s="234"/>
      <c r="I95" s="464" t="s">
        <v>465</v>
      </c>
      <c r="J95" s="460" t="s">
        <v>466</v>
      </c>
      <c r="K95" s="228">
        <f>ROUNDUP('7990NTP-P'!M$40*0.3066,2)</f>
        <v>0</v>
      </c>
      <c r="L95" s="234"/>
      <c r="M95" s="464" t="s">
        <v>465</v>
      </c>
      <c r="N95" s="460" t="s">
        <v>466</v>
      </c>
      <c r="O95" s="228">
        <f>ROUNDUP('7990NTP-P'!N$40*0.3066,2)</f>
        <v>0</v>
      </c>
      <c r="P95" s="234"/>
      <c r="Q95" s="464" t="s">
        <v>465</v>
      </c>
      <c r="R95" s="460" t="s">
        <v>466</v>
      </c>
      <c r="S95" s="228">
        <f>ROUNDUP('7990NTP-P'!O$40*0.3066,2)</f>
        <v>0</v>
      </c>
      <c r="T95" s="234"/>
      <c r="U95" s="464" t="s">
        <v>465</v>
      </c>
      <c r="V95" s="460" t="s">
        <v>466</v>
      </c>
      <c r="W95" s="228">
        <f>ROUNDUP('7990NTP-P'!P$40*0.3066,2)</f>
        <v>0</v>
      </c>
      <c r="X95" s="234"/>
      <c r="Y95" s="464" t="s">
        <v>465</v>
      </c>
      <c r="Z95" s="460" t="s">
        <v>466</v>
      </c>
      <c r="AA95" s="228">
        <f>ROUNDUP('7990NTP-P'!Q$40*0.3066,2)</f>
        <v>0</v>
      </c>
      <c r="AB95" s="234"/>
      <c r="AC95" s="216">
        <f t="shared" si="2"/>
        <v>0</v>
      </c>
      <c r="AD95" s="182"/>
      <c r="AE95" s="182"/>
      <c r="AF95" s="182"/>
      <c r="AG95" s="182"/>
      <c r="AH95" s="182"/>
      <c r="AI95" s="182"/>
      <c r="AJ95" s="182"/>
      <c r="AK95" s="182"/>
      <c r="AL95" s="182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  <c r="BV95" s="160"/>
      <c r="BW95" s="160"/>
      <c r="BX95" s="160"/>
      <c r="BY95" s="160"/>
      <c r="BZ95" s="160"/>
      <c r="CA95" s="160"/>
      <c r="CB95" s="160"/>
      <c r="CC95" s="160"/>
      <c r="CD95" s="160"/>
      <c r="CE95" s="160"/>
      <c r="CF95" s="160"/>
      <c r="CG95" s="160"/>
      <c r="CH95" s="160"/>
      <c r="CI95" s="160"/>
      <c r="CJ95" s="160"/>
      <c r="CK95" s="160"/>
      <c r="CL95" s="160"/>
      <c r="CM95" s="160"/>
      <c r="CN95" s="160"/>
      <c r="CO95" s="160"/>
      <c r="CP95" s="160"/>
      <c r="CQ95" s="160"/>
      <c r="CR95" s="160"/>
      <c r="CS95" s="160"/>
      <c r="CT95" s="160"/>
      <c r="CU95" s="160"/>
      <c r="CV95" s="160"/>
      <c r="CW95" s="160"/>
      <c r="CX95" s="160"/>
      <c r="CY95" s="160"/>
      <c r="CZ95" s="160"/>
      <c r="DA95" s="160"/>
      <c r="DB95" s="160"/>
      <c r="DC95" s="160"/>
      <c r="DD95" s="160"/>
      <c r="DE95" s="160"/>
      <c r="DF95" s="160"/>
      <c r="DG95" s="160"/>
      <c r="DH95" s="160"/>
      <c r="DI95" s="160"/>
      <c r="DJ95" s="160"/>
      <c r="DK95" s="160"/>
      <c r="DL95" s="160"/>
      <c r="DM95" s="160"/>
      <c r="DN95" s="160"/>
      <c r="DO95" s="160"/>
      <c r="DP95" s="160"/>
      <c r="DQ95" s="160"/>
      <c r="DR95" s="160"/>
      <c r="DS95" s="160"/>
      <c r="DT95" s="160"/>
      <c r="DU95" s="160"/>
      <c r="DV95" s="160"/>
      <c r="DW95" s="160"/>
      <c r="DX95" s="160"/>
      <c r="DY95" s="160"/>
      <c r="DZ95" s="160"/>
      <c r="EA95" s="160"/>
      <c r="EB95" s="160"/>
      <c r="EC95" s="160"/>
      <c r="ED95" s="160"/>
      <c r="EE95" s="160"/>
      <c r="EF95" s="160"/>
      <c r="EG95" s="160"/>
      <c r="EH95" s="160"/>
      <c r="EI95" s="160"/>
      <c r="EJ95" s="160"/>
      <c r="EK95" s="160"/>
      <c r="EL95" s="160"/>
      <c r="EM95" s="160"/>
      <c r="EN95" s="160"/>
      <c r="EO95" s="160"/>
      <c r="EP95" s="160"/>
      <c r="EQ95" s="160"/>
      <c r="ER95" s="160"/>
      <c r="ES95" s="160"/>
      <c r="ET95" s="160"/>
      <c r="EU95" s="160"/>
      <c r="EV95" s="160"/>
      <c r="EW95" s="160"/>
      <c r="EX95" s="160"/>
      <c r="EY95" s="160"/>
      <c r="EZ95" s="160"/>
      <c r="FA95" s="160"/>
      <c r="FB95" s="160"/>
      <c r="FC95" s="160"/>
      <c r="FD95" s="160"/>
      <c r="FE95" s="160"/>
      <c r="FF95" s="160"/>
      <c r="FG95" s="160"/>
      <c r="FH95" s="160"/>
      <c r="FI95" s="160"/>
      <c r="FJ95" s="160"/>
      <c r="FK95" s="160"/>
      <c r="FL95" s="160"/>
      <c r="FM95" s="160"/>
      <c r="FN95" s="160"/>
      <c r="FO95" s="160"/>
      <c r="FP95" s="160"/>
      <c r="FQ95" s="160"/>
      <c r="FR95" s="160"/>
      <c r="FS95" s="160"/>
      <c r="FT95" s="160"/>
      <c r="FU95" s="160"/>
      <c r="FV95" s="160"/>
      <c r="FW95" s="160"/>
      <c r="FX95" s="160"/>
      <c r="FY95" s="160"/>
      <c r="FZ95" s="160"/>
      <c r="GA95" s="160"/>
      <c r="GB95" s="160"/>
      <c r="GC95" s="160"/>
      <c r="GD95" s="160"/>
      <c r="GE95" s="160"/>
      <c r="GF95" s="160"/>
      <c r="GG95" s="160"/>
      <c r="GH95" s="160"/>
      <c r="GI95" s="160"/>
      <c r="GJ95" s="160"/>
      <c r="GK95" s="160"/>
      <c r="GL95" s="160"/>
      <c r="GM95" s="160"/>
      <c r="GN95" s="160"/>
      <c r="GO95" s="160"/>
      <c r="GP95" s="160"/>
      <c r="GQ95" s="160"/>
      <c r="GR95" s="160"/>
      <c r="GS95" s="160"/>
      <c r="GT95" s="160"/>
      <c r="GU95" s="160"/>
      <c r="GV95" s="160"/>
      <c r="GW95" s="160"/>
      <c r="GX95" s="160"/>
      <c r="GY95" s="160"/>
      <c r="GZ95" s="160"/>
      <c r="HA95" s="160"/>
      <c r="HB95" s="160"/>
      <c r="HC95" s="160"/>
      <c r="HD95" s="160"/>
      <c r="HE95" s="160"/>
      <c r="HF95" s="160"/>
      <c r="HG95" s="160"/>
      <c r="HH95" s="160"/>
      <c r="HI95" s="160"/>
      <c r="HJ95" s="160"/>
      <c r="HK95" s="160"/>
      <c r="HL95" s="160"/>
      <c r="HM95" s="160"/>
      <c r="HN95" s="160"/>
      <c r="HO95" s="160"/>
      <c r="HP95" s="160"/>
      <c r="HQ95" s="160"/>
      <c r="HR95" s="160"/>
      <c r="HS95" s="160"/>
      <c r="HT95" s="160"/>
      <c r="HU95" s="160"/>
      <c r="HV95" s="160"/>
      <c r="HW95" s="160"/>
      <c r="HX95" s="160"/>
      <c r="HY95" s="160"/>
      <c r="HZ95" s="160"/>
      <c r="IA95" s="160"/>
      <c r="IB95" s="160"/>
      <c r="IC95" s="160"/>
      <c r="ID95" s="160"/>
      <c r="IE95" s="160"/>
      <c r="IF95" s="160"/>
      <c r="IG95" s="160"/>
      <c r="IH95" s="160"/>
      <c r="II95" s="160"/>
      <c r="IJ95" s="160"/>
      <c r="IK95" s="160"/>
      <c r="IL95" s="160"/>
      <c r="IM95" s="160"/>
      <c r="IN95" s="160"/>
      <c r="IO95" s="160"/>
      <c r="IP95" s="160"/>
      <c r="IQ95" s="160"/>
      <c r="IR95" s="160"/>
      <c r="IS95" s="160"/>
      <c r="IT95" s="160"/>
      <c r="IU95" s="160"/>
      <c r="IV95" s="160"/>
      <c r="IW95" s="160"/>
      <c r="IX95" s="160"/>
      <c r="IY95" s="160"/>
      <c r="IZ95" s="160"/>
      <c r="JA95" s="160"/>
      <c r="JB95" s="160"/>
      <c r="JC95" s="160"/>
      <c r="JD95" s="160"/>
      <c r="JE95" s="160"/>
      <c r="JF95" s="160"/>
      <c r="JG95" s="160"/>
      <c r="JH95" s="160"/>
      <c r="JI95" s="160"/>
      <c r="JJ95" s="160"/>
      <c r="JK95" s="160"/>
      <c r="JL95" s="160"/>
      <c r="JM95" s="160"/>
      <c r="JN95" s="160"/>
      <c r="JO95" s="160"/>
      <c r="JP95" s="160"/>
      <c r="JQ95" s="160"/>
      <c r="JR95" s="160"/>
      <c r="JS95" s="160"/>
      <c r="JT95" s="160"/>
      <c r="JU95" s="160"/>
      <c r="JV95" s="160"/>
      <c r="JW95" s="160"/>
      <c r="JX95" s="160"/>
      <c r="JY95" s="160"/>
      <c r="JZ95" s="160"/>
      <c r="KA95" s="160"/>
      <c r="KB95" s="160"/>
    </row>
    <row r="96" spans="1:288" s="255" customFormat="1" ht="13" x14ac:dyDescent="0.3">
      <c r="A96" s="259"/>
      <c r="B96" s="209"/>
      <c r="C96" s="231"/>
      <c r="D96" s="232"/>
      <c r="E96" s="258"/>
      <c r="F96" s="227"/>
      <c r="G96" s="233"/>
      <c r="H96" s="234"/>
      <c r="I96" s="258"/>
      <c r="J96" s="227"/>
      <c r="K96" s="233"/>
      <c r="L96" s="234"/>
      <c r="M96" s="258"/>
      <c r="N96" s="227"/>
      <c r="O96" s="233"/>
      <c r="P96" s="234"/>
      <c r="Q96" s="258"/>
      <c r="R96" s="227"/>
      <c r="S96" s="233"/>
      <c r="T96" s="234"/>
      <c r="U96" s="258"/>
      <c r="V96" s="227"/>
      <c r="W96" s="233"/>
      <c r="X96" s="234"/>
      <c r="Y96" s="258"/>
      <c r="Z96" s="227"/>
      <c r="AA96" s="233"/>
      <c r="AB96" s="234"/>
      <c r="AC96" s="216"/>
      <c r="AD96" s="182"/>
      <c r="AE96" s="182"/>
      <c r="AF96" s="182"/>
      <c r="AG96" s="182"/>
      <c r="AH96" s="182"/>
      <c r="AI96" s="182"/>
      <c r="AJ96" s="182"/>
      <c r="AK96" s="182"/>
      <c r="AL96" s="182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  <c r="BV96" s="160"/>
      <c r="BW96" s="160"/>
      <c r="BX96" s="160"/>
      <c r="BY96" s="160"/>
      <c r="BZ96" s="160"/>
      <c r="CA96" s="160"/>
      <c r="CB96" s="160"/>
      <c r="CC96" s="160"/>
      <c r="CD96" s="160"/>
      <c r="CE96" s="160"/>
      <c r="CF96" s="160"/>
      <c r="CG96" s="160"/>
      <c r="CH96" s="160"/>
      <c r="CI96" s="160"/>
      <c r="CJ96" s="160"/>
      <c r="CK96" s="160"/>
      <c r="CL96" s="160"/>
      <c r="CM96" s="160"/>
      <c r="CN96" s="160"/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0"/>
      <c r="DB96" s="160"/>
      <c r="DC96" s="160"/>
      <c r="DD96" s="160"/>
      <c r="DE96" s="160"/>
      <c r="DF96" s="160"/>
      <c r="DG96" s="160"/>
      <c r="DH96" s="160"/>
      <c r="DI96" s="160"/>
      <c r="DJ96" s="160"/>
      <c r="DK96" s="160"/>
      <c r="DL96" s="160"/>
      <c r="DM96" s="160"/>
      <c r="DN96" s="160"/>
      <c r="DO96" s="160"/>
      <c r="DP96" s="160"/>
      <c r="DQ96" s="160"/>
      <c r="DR96" s="160"/>
      <c r="DS96" s="160"/>
      <c r="DT96" s="160"/>
      <c r="DU96" s="160"/>
      <c r="DV96" s="160"/>
      <c r="DW96" s="160"/>
      <c r="DX96" s="160"/>
      <c r="DY96" s="160"/>
      <c r="DZ96" s="160"/>
      <c r="EA96" s="160"/>
      <c r="EB96" s="160"/>
      <c r="EC96" s="160"/>
      <c r="ED96" s="160"/>
      <c r="EE96" s="160"/>
      <c r="EF96" s="160"/>
      <c r="EG96" s="160"/>
      <c r="EH96" s="160"/>
      <c r="EI96" s="160"/>
      <c r="EJ96" s="160"/>
      <c r="EK96" s="160"/>
      <c r="EL96" s="160"/>
      <c r="EM96" s="160"/>
      <c r="EN96" s="160"/>
      <c r="EO96" s="160"/>
      <c r="EP96" s="160"/>
      <c r="EQ96" s="160"/>
      <c r="ER96" s="160"/>
      <c r="ES96" s="160"/>
      <c r="ET96" s="160"/>
      <c r="EU96" s="160"/>
      <c r="EV96" s="160"/>
      <c r="EW96" s="160"/>
      <c r="EX96" s="160"/>
      <c r="EY96" s="160"/>
      <c r="EZ96" s="160"/>
      <c r="FA96" s="160"/>
      <c r="FB96" s="160"/>
      <c r="FC96" s="160"/>
      <c r="FD96" s="160"/>
      <c r="FE96" s="160"/>
      <c r="FF96" s="160"/>
      <c r="FG96" s="160"/>
      <c r="FH96" s="160"/>
      <c r="FI96" s="160"/>
      <c r="FJ96" s="160"/>
      <c r="FK96" s="160"/>
      <c r="FL96" s="160"/>
      <c r="FM96" s="160"/>
      <c r="FN96" s="160"/>
      <c r="FO96" s="160"/>
      <c r="FP96" s="160"/>
      <c r="FQ96" s="160"/>
      <c r="FR96" s="160"/>
      <c r="FS96" s="160"/>
      <c r="FT96" s="160"/>
      <c r="FU96" s="160"/>
      <c r="FV96" s="160"/>
      <c r="FW96" s="160"/>
      <c r="FX96" s="160"/>
      <c r="FY96" s="160"/>
      <c r="FZ96" s="160"/>
      <c r="GA96" s="160"/>
      <c r="GB96" s="160"/>
      <c r="GC96" s="160"/>
      <c r="GD96" s="160"/>
      <c r="GE96" s="160"/>
      <c r="GF96" s="160"/>
      <c r="GG96" s="160"/>
      <c r="GH96" s="160"/>
      <c r="GI96" s="160"/>
      <c r="GJ96" s="160"/>
      <c r="GK96" s="160"/>
      <c r="GL96" s="160"/>
      <c r="GM96" s="160"/>
      <c r="GN96" s="160"/>
      <c r="GO96" s="160"/>
      <c r="GP96" s="160"/>
      <c r="GQ96" s="160"/>
      <c r="GR96" s="160"/>
      <c r="GS96" s="160"/>
      <c r="GT96" s="160"/>
      <c r="GU96" s="160"/>
      <c r="GV96" s="160"/>
      <c r="GW96" s="160"/>
      <c r="GX96" s="160"/>
      <c r="GY96" s="160"/>
      <c r="GZ96" s="160"/>
      <c r="HA96" s="160"/>
      <c r="HB96" s="160"/>
      <c r="HC96" s="160"/>
      <c r="HD96" s="160"/>
      <c r="HE96" s="160"/>
      <c r="HF96" s="160"/>
      <c r="HG96" s="160"/>
      <c r="HH96" s="160"/>
      <c r="HI96" s="160"/>
      <c r="HJ96" s="160"/>
      <c r="HK96" s="160"/>
      <c r="HL96" s="160"/>
      <c r="HM96" s="160"/>
      <c r="HN96" s="160"/>
      <c r="HO96" s="160"/>
      <c r="HP96" s="160"/>
      <c r="HQ96" s="160"/>
      <c r="HR96" s="160"/>
      <c r="HS96" s="160"/>
      <c r="HT96" s="160"/>
      <c r="HU96" s="160"/>
      <c r="HV96" s="160"/>
      <c r="HW96" s="160"/>
      <c r="HX96" s="160"/>
      <c r="HY96" s="160"/>
      <c r="HZ96" s="160"/>
      <c r="IA96" s="160"/>
      <c r="IB96" s="160"/>
      <c r="IC96" s="160"/>
      <c r="ID96" s="160"/>
      <c r="IE96" s="160"/>
      <c r="IF96" s="160"/>
      <c r="IG96" s="160"/>
      <c r="IH96" s="160"/>
      <c r="II96" s="160"/>
      <c r="IJ96" s="160"/>
      <c r="IK96" s="160"/>
      <c r="IL96" s="160"/>
      <c r="IM96" s="160"/>
      <c r="IN96" s="160"/>
      <c r="IO96" s="160"/>
      <c r="IP96" s="160"/>
      <c r="IQ96" s="160"/>
      <c r="IR96" s="160"/>
      <c r="IS96" s="160"/>
      <c r="IT96" s="160"/>
      <c r="IU96" s="160"/>
      <c r="IV96" s="160"/>
      <c r="IW96" s="160"/>
      <c r="IX96" s="160"/>
      <c r="IY96" s="160"/>
      <c r="IZ96" s="160"/>
      <c r="JA96" s="160"/>
      <c r="JB96" s="160"/>
      <c r="JC96" s="160"/>
      <c r="JD96" s="160"/>
      <c r="JE96" s="160"/>
      <c r="JF96" s="160"/>
      <c r="JG96" s="160"/>
      <c r="JH96" s="160"/>
      <c r="JI96" s="160"/>
      <c r="JJ96" s="160"/>
      <c r="JK96" s="160"/>
      <c r="JL96" s="160"/>
      <c r="JM96" s="160"/>
      <c r="JN96" s="160"/>
      <c r="JO96" s="160"/>
      <c r="JP96" s="160"/>
      <c r="JQ96" s="160"/>
      <c r="JR96" s="160"/>
      <c r="JS96" s="160"/>
      <c r="JT96" s="160"/>
      <c r="JU96" s="160"/>
      <c r="JV96" s="160"/>
      <c r="JW96" s="160"/>
      <c r="JX96" s="160"/>
      <c r="JY96" s="160"/>
      <c r="JZ96" s="160"/>
      <c r="KA96" s="160"/>
      <c r="KB96" s="160"/>
    </row>
    <row r="97" spans="1:288" s="255" customFormat="1" ht="79" customHeight="1" x14ac:dyDescent="0.3">
      <c r="A97" s="123" t="s">
        <v>315</v>
      </c>
      <c r="B97" s="124" t="s">
        <v>317</v>
      </c>
      <c r="C97" s="210">
        <f>ROUNDDOWN('7990NTP-P'!K41-('7990NTP-P'!K41*0.1916),2)</f>
        <v>0</v>
      </c>
      <c r="D97" s="226">
        <f>'7990NTP-P'!C41</f>
        <v>0</v>
      </c>
      <c r="E97" s="149" t="s">
        <v>315</v>
      </c>
      <c r="F97" s="132" t="s">
        <v>317</v>
      </c>
      <c r="G97" s="228">
        <f>ROUNDDOWN('7990NTP-P'!L41-('7990NTP-P'!L41*0.1916),2)</f>
        <v>0</v>
      </c>
      <c r="H97" s="229">
        <f>'7990NTP-P'!D41</f>
        <v>0</v>
      </c>
      <c r="I97" s="464" t="s">
        <v>222</v>
      </c>
      <c r="J97" s="460" t="s">
        <v>317</v>
      </c>
      <c r="K97" s="228">
        <f>ROUNDDOWN('7990NTP-P'!M41-('7990NTP-P'!M41*0.1916),2)</f>
        <v>0</v>
      </c>
      <c r="L97" s="229">
        <f>'7990NTP-P'!E41</f>
        <v>0</v>
      </c>
      <c r="M97" s="464" t="s">
        <v>222</v>
      </c>
      <c r="N97" s="460" t="s">
        <v>317</v>
      </c>
      <c r="O97" s="228">
        <f>ROUNDDOWN('7990NTP-P'!N41-('7990NTP-P'!N41*0.1916),2)</f>
        <v>0</v>
      </c>
      <c r="P97" s="229">
        <f>'7990NTP-P'!F41</f>
        <v>0</v>
      </c>
      <c r="Q97" s="464" t="s">
        <v>222</v>
      </c>
      <c r="R97" s="460" t="s">
        <v>317</v>
      </c>
      <c r="S97" s="228">
        <f>ROUNDDOWN('7990NTP-P'!O41-('7990NTP-P'!O41*0.1916),2)</f>
        <v>0</v>
      </c>
      <c r="T97" s="229">
        <f>'7990NTP-P'!G41</f>
        <v>0</v>
      </c>
      <c r="U97" s="464" t="s">
        <v>222</v>
      </c>
      <c r="V97" s="460" t="s">
        <v>317</v>
      </c>
      <c r="W97" s="228">
        <f>ROUNDDOWN('7990NTP-P'!P41-('7990NTP-P'!P41*0.1916),2)</f>
        <v>0</v>
      </c>
      <c r="X97" s="229">
        <f>'7990NTP-P'!H41</f>
        <v>0</v>
      </c>
      <c r="Y97" s="464" t="s">
        <v>222</v>
      </c>
      <c r="Z97" s="460" t="s">
        <v>317</v>
      </c>
      <c r="AA97" s="228">
        <f>ROUNDDOWN('7990NTP-P'!Q41-('7990NTP-P'!Q41*0.1916),2)</f>
        <v>0</v>
      </c>
      <c r="AB97" s="229">
        <f>'7990NTP-P'!I41</f>
        <v>0</v>
      </c>
      <c r="AC97" s="216">
        <f t="shared" si="2"/>
        <v>0</v>
      </c>
      <c r="AD97" s="172"/>
      <c r="AE97" s="182"/>
      <c r="AF97" s="182"/>
      <c r="AG97" s="182"/>
      <c r="AH97" s="182"/>
      <c r="AI97" s="182"/>
      <c r="AJ97" s="182"/>
      <c r="AK97" s="182"/>
      <c r="AL97" s="182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  <c r="BV97" s="160"/>
      <c r="BW97" s="160"/>
      <c r="BX97" s="160"/>
      <c r="BY97" s="160"/>
      <c r="BZ97" s="160"/>
      <c r="CA97" s="160"/>
      <c r="CB97" s="160"/>
      <c r="CC97" s="160"/>
      <c r="CD97" s="160"/>
      <c r="CE97" s="160"/>
      <c r="CF97" s="160"/>
      <c r="CG97" s="160"/>
      <c r="CH97" s="160"/>
      <c r="CI97" s="160"/>
      <c r="CJ97" s="160"/>
      <c r="CK97" s="160"/>
      <c r="CL97" s="160"/>
      <c r="CM97" s="160"/>
      <c r="CN97" s="160"/>
      <c r="CO97" s="160"/>
      <c r="CP97" s="160"/>
      <c r="CQ97" s="160"/>
      <c r="CR97" s="160"/>
      <c r="CS97" s="160"/>
      <c r="CT97" s="160"/>
      <c r="CU97" s="160"/>
      <c r="CV97" s="160"/>
      <c r="CW97" s="160"/>
      <c r="CX97" s="160"/>
      <c r="CY97" s="160"/>
      <c r="CZ97" s="160"/>
      <c r="DA97" s="160"/>
      <c r="DB97" s="160"/>
      <c r="DC97" s="160"/>
      <c r="DD97" s="160"/>
      <c r="DE97" s="160"/>
      <c r="DF97" s="160"/>
      <c r="DG97" s="160"/>
      <c r="DH97" s="160"/>
      <c r="DI97" s="160"/>
      <c r="DJ97" s="160"/>
      <c r="DK97" s="160"/>
      <c r="DL97" s="160"/>
      <c r="DM97" s="160"/>
      <c r="DN97" s="160"/>
      <c r="DO97" s="160"/>
      <c r="DP97" s="160"/>
      <c r="DQ97" s="160"/>
      <c r="DR97" s="160"/>
      <c r="DS97" s="160"/>
      <c r="DT97" s="160"/>
      <c r="DU97" s="160"/>
      <c r="DV97" s="160"/>
      <c r="DW97" s="160"/>
      <c r="DX97" s="160"/>
      <c r="DY97" s="160"/>
      <c r="DZ97" s="160"/>
      <c r="EA97" s="160"/>
      <c r="EB97" s="160"/>
      <c r="EC97" s="160"/>
      <c r="ED97" s="160"/>
      <c r="EE97" s="160"/>
      <c r="EF97" s="160"/>
      <c r="EG97" s="160"/>
      <c r="EH97" s="160"/>
      <c r="EI97" s="160"/>
      <c r="EJ97" s="160"/>
      <c r="EK97" s="160"/>
      <c r="EL97" s="160"/>
      <c r="EM97" s="160"/>
      <c r="EN97" s="160"/>
      <c r="EO97" s="160"/>
      <c r="EP97" s="160"/>
      <c r="EQ97" s="160"/>
      <c r="ER97" s="160"/>
      <c r="ES97" s="160"/>
      <c r="ET97" s="160"/>
      <c r="EU97" s="160"/>
      <c r="EV97" s="160"/>
      <c r="EW97" s="160"/>
      <c r="EX97" s="160"/>
      <c r="EY97" s="160"/>
      <c r="EZ97" s="160"/>
      <c r="FA97" s="160"/>
      <c r="FB97" s="160"/>
      <c r="FC97" s="160"/>
      <c r="FD97" s="160"/>
      <c r="FE97" s="160"/>
      <c r="FF97" s="160"/>
      <c r="FG97" s="160"/>
      <c r="FH97" s="160"/>
      <c r="FI97" s="160"/>
      <c r="FJ97" s="160"/>
      <c r="FK97" s="160"/>
      <c r="FL97" s="160"/>
      <c r="FM97" s="160"/>
      <c r="FN97" s="160"/>
      <c r="FO97" s="160"/>
      <c r="FP97" s="160"/>
      <c r="FQ97" s="160"/>
      <c r="FR97" s="160"/>
      <c r="FS97" s="160"/>
      <c r="FT97" s="160"/>
      <c r="FU97" s="160"/>
      <c r="FV97" s="160"/>
      <c r="FW97" s="160"/>
      <c r="FX97" s="160"/>
      <c r="FY97" s="160"/>
      <c r="FZ97" s="160"/>
      <c r="GA97" s="160"/>
      <c r="GB97" s="160"/>
      <c r="GC97" s="160"/>
      <c r="GD97" s="160"/>
      <c r="GE97" s="160"/>
      <c r="GF97" s="160"/>
      <c r="GG97" s="160"/>
      <c r="GH97" s="160"/>
      <c r="GI97" s="160"/>
      <c r="GJ97" s="160"/>
      <c r="GK97" s="160"/>
      <c r="GL97" s="160"/>
      <c r="GM97" s="160"/>
      <c r="GN97" s="160"/>
      <c r="GO97" s="160"/>
      <c r="GP97" s="160"/>
      <c r="GQ97" s="160"/>
      <c r="GR97" s="160"/>
      <c r="GS97" s="160"/>
      <c r="GT97" s="160"/>
      <c r="GU97" s="160"/>
      <c r="GV97" s="160"/>
      <c r="GW97" s="160"/>
      <c r="GX97" s="160"/>
      <c r="GY97" s="160"/>
      <c r="GZ97" s="160"/>
      <c r="HA97" s="160"/>
      <c r="HB97" s="160"/>
      <c r="HC97" s="160"/>
      <c r="HD97" s="160"/>
      <c r="HE97" s="160"/>
      <c r="HF97" s="160"/>
      <c r="HG97" s="160"/>
      <c r="HH97" s="160"/>
      <c r="HI97" s="160"/>
      <c r="HJ97" s="160"/>
      <c r="HK97" s="160"/>
      <c r="HL97" s="160"/>
      <c r="HM97" s="160"/>
      <c r="HN97" s="160"/>
      <c r="HO97" s="160"/>
      <c r="HP97" s="160"/>
      <c r="HQ97" s="160"/>
      <c r="HR97" s="160"/>
      <c r="HS97" s="160"/>
      <c r="HT97" s="160"/>
      <c r="HU97" s="160"/>
      <c r="HV97" s="160"/>
      <c r="HW97" s="160"/>
      <c r="HX97" s="160"/>
      <c r="HY97" s="160"/>
      <c r="HZ97" s="160"/>
      <c r="IA97" s="160"/>
      <c r="IB97" s="160"/>
      <c r="IC97" s="160"/>
      <c r="ID97" s="160"/>
      <c r="IE97" s="160"/>
      <c r="IF97" s="160"/>
      <c r="IG97" s="160"/>
      <c r="IH97" s="160"/>
      <c r="II97" s="160"/>
      <c r="IJ97" s="160"/>
      <c r="IK97" s="160"/>
      <c r="IL97" s="160"/>
      <c r="IM97" s="160"/>
      <c r="IN97" s="160"/>
      <c r="IO97" s="160"/>
      <c r="IP97" s="160"/>
      <c r="IQ97" s="160"/>
      <c r="IR97" s="160"/>
      <c r="IS97" s="160"/>
      <c r="IT97" s="160"/>
      <c r="IU97" s="160"/>
      <c r="IV97" s="160"/>
      <c r="IW97" s="160"/>
      <c r="IX97" s="160"/>
      <c r="IY97" s="160"/>
      <c r="IZ97" s="160"/>
      <c r="JA97" s="160"/>
      <c r="JB97" s="160"/>
      <c r="JC97" s="160"/>
      <c r="JD97" s="160"/>
      <c r="JE97" s="160"/>
      <c r="JF97" s="160"/>
      <c r="JG97" s="160"/>
      <c r="JH97" s="160"/>
      <c r="JI97" s="160"/>
      <c r="JJ97" s="160"/>
      <c r="JK97" s="160"/>
      <c r="JL97" s="160"/>
      <c r="JM97" s="160"/>
      <c r="JN97" s="160"/>
      <c r="JO97" s="160"/>
      <c r="JP97" s="160"/>
      <c r="JQ97" s="160"/>
      <c r="JR97" s="160"/>
      <c r="JS97" s="160"/>
      <c r="JT97" s="160"/>
      <c r="JU97" s="160"/>
      <c r="JV97" s="160"/>
      <c r="JW97" s="160"/>
      <c r="JX97" s="160"/>
      <c r="JY97" s="160"/>
      <c r="JZ97" s="160"/>
      <c r="KA97" s="160"/>
      <c r="KB97" s="160"/>
    </row>
    <row r="98" spans="1:288" s="255" customFormat="1" ht="63" x14ac:dyDescent="0.3">
      <c r="A98" s="123" t="s">
        <v>316</v>
      </c>
      <c r="B98" s="124" t="s">
        <v>318</v>
      </c>
      <c r="C98" s="210">
        <f>ROUNDUP('7990NTP-P'!K41*0.1916,2)</f>
        <v>0</v>
      </c>
      <c r="D98" s="213"/>
      <c r="E98" s="149" t="s">
        <v>316</v>
      </c>
      <c r="F98" s="132" t="s">
        <v>318</v>
      </c>
      <c r="G98" s="228">
        <f>ROUNDUP('7990NTP-P'!L41*0.1916,2)</f>
        <v>0</v>
      </c>
      <c r="H98" s="239"/>
      <c r="I98" s="464" t="s">
        <v>223</v>
      </c>
      <c r="J98" s="460" t="s">
        <v>467</v>
      </c>
      <c r="K98" s="228">
        <f>ROUNDUP('7990NTP-P'!M41*0.1916,2)</f>
        <v>0</v>
      </c>
      <c r="L98" s="239"/>
      <c r="M98" s="464" t="s">
        <v>223</v>
      </c>
      <c r="N98" s="460" t="s">
        <v>467</v>
      </c>
      <c r="O98" s="228">
        <f>ROUNDUP('7990NTP-P'!N41*0.1916,2)</f>
        <v>0</v>
      </c>
      <c r="P98" s="239"/>
      <c r="Q98" s="464" t="s">
        <v>223</v>
      </c>
      <c r="R98" s="460" t="s">
        <v>467</v>
      </c>
      <c r="S98" s="228">
        <f>ROUNDUP('7990NTP-P'!O41*0.1916,2)</f>
        <v>0</v>
      </c>
      <c r="T98" s="239"/>
      <c r="U98" s="464" t="s">
        <v>223</v>
      </c>
      <c r="V98" s="460" t="s">
        <v>467</v>
      </c>
      <c r="W98" s="228">
        <f>ROUNDUP('7990NTP-P'!P41*0.1916,2)</f>
        <v>0</v>
      </c>
      <c r="X98" s="239"/>
      <c r="Y98" s="464" t="s">
        <v>223</v>
      </c>
      <c r="Z98" s="460" t="s">
        <v>467</v>
      </c>
      <c r="AA98" s="228">
        <f>ROUNDUP('7990NTP-P'!Q41*0.1916,2)</f>
        <v>0</v>
      </c>
      <c r="AB98" s="239"/>
      <c r="AC98" s="216">
        <f t="shared" si="2"/>
        <v>0</v>
      </c>
      <c r="AD98" s="172"/>
      <c r="AE98" s="182"/>
      <c r="AF98" s="182"/>
      <c r="AG98" s="182"/>
      <c r="AH98" s="182"/>
      <c r="AI98" s="182"/>
      <c r="AJ98" s="182"/>
      <c r="AK98" s="182"/>
      <c r="AL98" s="182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0"/>
      <c r="CO98" s="160"/>
      <c r="CP98" s="160"/>
      <c r="CQ98" s="160"/>
      <c r="CR98" s="160"/>
      <c r="CS98" s="160"/>
      <c r="CT98" s="160"/>
      <c r="CU98" s="160"/>
      <c r="CV98" s="160"/>
      <c r="CW98" s="160"/>
      <c r="CX98" s="160"/>
      <c r="CY98" s="160"/>
      <c r="CZ98" s="160"/>
      <c r="DA98" s="160"/>
      <c r="DB98" s="160"/>
      <c r="DC98" s="160"/>
      <c r="DD98" s="160"/>
      <c r="DE98" s="160"/>
      <c r="DF98" s="160"/>
      <c r="DG98" s="160"/>
      <c r="DH98" s="160"/>
      <c r="DI98" s="160"/>
      <c r="DJ98" s="160"/>
      <c r="DK98" s="160"/>
      <c r="DL98" s="160"/>
      <c r="DM98" s="160"/>
      <c r="DN98" s="160"/>
      <c r="DO98" s="160"/>
      <c r="DP98" s="160"/>
      <c r="DQ98" s="160"/>
      <c r="DR98" s="160"/>
      <c r="DS98" s="160"/>
      <c r="DT98" s="160"/>
      <c r="DU98" s="160"/>
      <c r="DV98" s="160"/>
      <c r="DW98" s="160"/>
      <c r="DX98" s="160"/>
      <c r="DY98" s="160"/>
      <c r="DZ98" s="160"/>
      <c r="EA98" s="160"/>
      <c r="EB98" s="160"/>
      <c r="EC98" s="160"/>
      <c r="ED98" s="160"/>
      <c r="EE98" s="160"/>
      <c r="EF98" s="160"/>
      <c r="EG98" s="160"/>
      <c r="EH98" s="160"/>
      <c r="EI98" s="160"/>
      <c r="EJ98" s="160"/>
      <c r="EK98" s="160"/>
      <c r="EL98" s="160"/>
      <c r="EM98" s="160"/>
      <c r="EN98" s="160"/>
      <c r="EO98" s="160"/>
      <c r="EP98" s="160"/>
      <c r="EQ98" s="160"/>
      <c r="ER98" s="160"/>
      <c r="ES98" s="160"/>
      <c r="ET98" s="160"/>
      <c r="EU98" s="160"/>
      <c r="EV98" s="160"/>
      <c r="EW98" s="160"/>
      <c r="EX98" s="160"/>
      <c r="EY98" s="160"/>
      <c r="EZ98" s="160"/>
      <c r="FA98" s="160"/>
      <c r="FB98" s="160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160"/>
      <c r="FP98" s="160"/>
      <c r="FQ98" s="160"/>
      <c r="FR98" s="160"/>
      <c r="FS98" s="160"/>
      <c r="FT98" s="160"/>
      <c r="FU98" s="160"/>
      <c r="FV98" s="160"/>
      <c r="FW98" s="160"/>
      <c r="FX98" s="160"/>
      <c r="FY98" s="160"/>
      <c r="FZ98" s="160"/>
      <c r="GA98" s="160"/>
      <c r="GB98" s="160"/>
      <c r="GC98" s="160"/>
      <c r="GD98" s="160"/>
      <c r="GE98" s="160"/>
      <c r="GF98" s="160"/>
      <c r="GG98" s="160"/>
      <c r="GH98" s="160"/>
      <c r="GI98" s="160"/>
      <c r="GJ98" s="160"/>
      <c r="GK98" s="160"/>
      <c r="GL98" s="160"/>
      <c r="GM98" s="160"/>
      <c r="GN98" s="160"/>
      <c r="GO98" s="160"/>
      <c r="GP98" s="160"/>
      <c r="GQ98" s="160"/>
      <c r="GR98" s="160"/>
      <c r="GS98" s="160"/>
      <c r="GT98" s="160"/>
      <c r="GU98" s="160"/>
      <c r="GV98" s="160"/>
      <c r="GW98" s="160"/>
      <c r="GX98" s="160"/>
      <c r="GY98" s="160"/>
      <c r="GZ98" s="160"/>
      <c r="HA98" s="160"/>
      <c r="HB98" s="160"/>
      <c r="HC98" s="160"/>
      <c r="HD98" s="160"/>
      <c r="HE98" s="160"/>
      <c r="HF98" s="160"/>
      <c r="HG98" s="160"/>
      <c r="HH98" s="160"/>
      <c r="HI98" s="160"/>
      <c r="HJ98" s="160"/>
      <c r="HK98" s="160"/>
      <c r="HL98" s="160"/>
      <c r="HM98" s="160"/>
      <c r="HN98" s="160"/>
      <c r="HO98" s="160"/>
      <c r="HP98" s="160"/>
      <c r="HQ98" s="160"/>
      <c r="HR98" s="160"/>
      <c r="HS98" s="160"/>
      <c r="HT98" s="160"/>
      <c r="HU98" s="160"/>
      <c r="HV98" s="160"/>
      <c r="HW98" s="160"/>
      <c r="HX98" s="160"/>
      <c r="HY98" s="160"/>
      <c r="HZ98" s="160"/>
      <c r="IA98" s="160"/>
      <c r="IB98" s="160"/>
      <c r="IC98" s="160"/>
      <c r="ID98" s="160"/>
      <c r="IE98" s="160"/>
      <c r="IF98" s="160"/>
      <c r="IG98" s="160"/>
      <c r="IH98" s="160"/>
      <c r="II98" s="160"/>
      <c r="IJ98" s="160"/>
      <c r="IK98" s="160"/>
      <c r="IL98" s="160"/>
      <c r="IM98" s="160"/>
      <c r="IN98" s="160"/>
      <c r="IO98" s="160"/>
      <c r="IP98" s="160"/>
      <c r="IQ98" s="160"/>
      <c r="IR98" s="160"/>
      <c r="IS98" s="160"/>
      <c r="IT98" s="160"/>
      <c r="IU98" s="160"/>
      <c r="IV98" s="160"/>
      <c r="IW98" s="160"/>
      <c r="IX98" s="160"/>
      <c r="IY98" s="160"/>
      <c r="IZ98" s="160"/>
      <c r="JA98" s="160"/>
      <c r="JB98" s="160"/>
      <c r="JC98" s="160"/>
      <c r="JD98" s="160"/>
      <c r="JE98" s="160"/>
      <c r="JF98" s="160"/>
      <c r="JG98" s="160"/>
      <c r="JH98" s="160"/>
      <c r="JI98" s="160"/>
      <c r="JJ98" s="160"/>
      <c r="JK98" s="160"/>
      <c r="JL98" s="160"/>
      <c r="JM98" s="160"/>
      <c r="JN98" s="160"/>
      <c r="JO98" s="160"/>
      <c r="JP98" s="160"/>
      <c r="JQ98" s="160"/>
      <c r="JR98" s="160"/>
      <c r="JS98" s="160"/>
      <c r="JT98" s="160"/>
      <c r="JU98" s="160"/>
      <c r="JV98" s="160"/>
      <c r="JW98" s="160"/>
      <c r="JX98" s="160"/>
      <c r="JY98" s="160"/>
      <c r="JZ98" s="160"/>
      <c r="KA98" s="160"/>
      <c r="KB98" s="160"/>
    </row>
    <row r="99" spans="1:288" s="255" customFormat="1" ht="14" x14ac:dyDescent="0.3">
      <c r="A99" s="256"/>
      <c r="B99" s="260"/>
      <c r="C99" s="210"/>
      <c r="D99" s="213"/>
      <c r="E99" s="208"/>
      <c r="F99" s="261"/>
      <c r="G99" s="228"/>
      <c r="H99" s="239"/>
      <c r="I99" s="208"/>
      <c r="J99" s="261"/>
      <c r="K99" s="228"/>
      <c r="L99" s="239"/>
      <c r="M99" s="208"/>
      <c r="N99" s="261"/>
      <c r="O99" s="228"/>
      <c r="P99" s="239"/>
      <c r="Q99" s="208"/>
      <c r="R99" s="261"/>
      <c r="S99" s="228"/>
      <c r="T99" s="239"/>
      <c r="U99" s="208"/>
      <c r="V99" s="261"/>
      <c r="W99" s="228"/>
      <c r="X99" s="239"/>
      <c r="Y99" s="208"/>
      <c r="Z99" s="261"/>
      <c r="AA99" s="228"/>
      <c r="AB99" s="239"/>
      <c r="AC99" s="216"/>
      <c r="AD99" s="172"/>
      <c r="AE99" s="182"/>
      <c r="AF99" s="182"/>
      <c r="AG99" s="182"/>
      <c r="AH99" s="182"/>
      <c r="AI99" s="182"/>
      <c r="AJ99" s="182"/>
      <c r="AK99" s="182"/>
      <c r="AL99" s="182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  <c r="BV99" s="160"/>
      <c r="BW99" s="160"/>
      <c r="BX99" s="160"/>
      <c r="BY99" s="160"/>
      <c r="BZ99" s="160"/>
      <c r="CA99" s="160"/>
      <c r="CB99" s="160"/>
      <c r="CC99" s="160"/>
      <c r="CD99" s="160"/>
      <c r="CE99" s="160"/>
      <c r="CF99" s="160"/>
      <c r="CG99" s="160"/>
      <c r="CH99" s="160"/>
      <c r="CI99" s="160"/>
      <c r="CJ99" s="160"/>
      <c r="CK99" s="160"/>
      <c r="CL99" s="160"/>
      <c r="CM99" s="160"/>
      <c r="CN99" s="160"/>
      <c r="CO99" s="160"/>
      <c r="CP99" s="160"/>
      <c r="CQ99" s="160"/>
      <c r="CR99" s="160"/>
      <c r="CS99" s="160"/>
      <c r="CT99" s="160"/>
      <c r="CU99" s="160"/>
      <c r="CV99" s="160"/>
      <c r="CW99" s="160"/>
      <c r="CX99" s="160"/>
      <c r="CY99" s="160"/>
      <c r="CZ99" s="160"/>
      <c r="DA99" s="160"/>
      <c r="DB99" s="160"/>
      <c r="DC99" s="160"/>
      <c r="DD99" s="160"/>
      <c r="DE99" s="160"/>
      <c r="DF99" s="160"/>
      <c r="DG99" s="160"/>
      <c r="DH99" s="160"/>
      <c r="DI99" s="160"/>
      <c r="DJ99" s="160"/>
      <c r="DK99" s="160"/>
      <c r="DL99" s="160"/>
      <c r="DM99" s="160"/>
      <c r="DN99" s="160"/>
      <c r="DO99" s="160"/>
      <c r="DP99" s="160"/>
      <c r="DQ99" s="160"/>
      <c r="DR99" s="160"/>
      <c r="DS99" s="160"/>
      <c r="DT99" s="160"/>
      <c r="DU99" s="160"/>
      <c r="DV99" s="160"/>
      <c r="DW99" s="160"/>
      <c r="DX99" s="160"/>
      <c r="DY99" s="160"/>
      <c r="DZ99" s="160"/>
      <c r="EA99" s="160"/>
      <c r="EB99" s="160"/>
      <c r="EC99" s="160"/>
      <c r="ED99" s="160"/>
      <c r="EE99" s="160"/>
      <c r="EF99" s="160"/>
      <c r="EG99" s="160"/>
      <c r="EH99" s="160"/>
      <c r="EI99" s="160"/>
      <c r="EJ99" s="160"/>
      <c r="EK99" s="160"/>
      <c r="EL99" s="160"/>
      <c r="EM99" s="160"/>
      <c r="EN99" s="160"/>
      <c r="EO99" s="160"/>
      <c r="EP99" s="160"/>
      <c r="EQ99" s="160"/>
      <c r="ER99" s="160"/>
      <c r="ES99" s="160"/>
      <c r="ET99" s="160"/>
      <c r="EU99" s="160"/>
      <c r="EV99" s="160"/>
      <c r="EW99" s="160"/>
      <c r="EX99" s="160"/>
      <c r="EY99" s="160"/>
      <c r="EZ99" s="160"/>
      <c r="FA99" s="160"/>
      <c r="FB99" s="160"/>
      <c r="FC99" s="160"/>
      <c r="FD99" s="160"/>
      <c r="FE99" s="160"/>
      <c r="FF99" s="160"/>
      <c r="FG99" s="160"/>
      <c r="FH99" s="160"/>
      <c r="FI99" s="160"/>
      <c r="FJ99" s="160"/>
      <c r="FK99" s="160"/>
      <c r="FL99" s="160"/>
      <c r="FM99" s="160"/>
      <c r="FN99" s="160"/>
      <c r="FO99" s="160"/>
      <c r="FP99" s="160"/>
      <c r="FQ99" s="160"/>
      <c r="FR99" s="160"/>
      <c r="FS99" s="160"/>
      <c r="FT99" s="160"/>
      <c r="FU99" s="160"/>
      <c r="FV99" s="160"/>
      <c r="FW99" s="160"/>
      <c r="FX99" s="160"/>
      <c r="FY99" s="160"/>
      <c r="FZ99" s="160"/>
      <c r="GA99" s="160"/>
      <c r="GB99" s="160"/>
      <c r="GC99" s="160"/>
      <c r="GD99" s="160"/>
      <c r="GE99" s="160"/>
      <c r="GF99" s="160"/>
      <c r="GG99" s="160"/>
      <c r="GH99" s="160"/>
      <c r="GI99" s="160"/>
      <c r="GJ99" s="160"/>
      <c r="GK99" s="160"/>
      <c r="GL99" s="160"/>
      <c r="GM99" s="160"/>
      <c r="GN99" s="160"/>
      <c r="GO99" s="160"/>
      <c r="GP99" s="160"/>
      <c r="GQ99" s="160"/>
      <c r="GR99" s="160"/>
      <c r="GS99" s="160"/>
      <c r="GT99" s="160"/>
      <c r="GU99" s="160"/>
      <c r="GV99" s="160"/>
      <c r="GW99" s="160"/>
      <c r="GX99" s="160"/>
      <c r="GY99" s="160"/>
      <c r="GZ99" s="160"/>
      <c r="HA99" s="160"/>
      <c r="HB99" s="160"/>
      <c r="HC99" s="160"/>
      <c r="HD99" s="160"/>
      <c r="HE99" s="160"/>
      <c r="HF99" s="160"/>
      <c r="HG99" s="160"/>
      <c r="HH99" s="160"/>
      <c r="HI99" s="160"/>
      <c r="HJ99" s="160"/>
      <c r="HK99" s="160"/>
      <c r="HL99" s="160"/>
      <c r="HM99" s="160"/>
      <c r="HN99" s="160"/>
      <c r="HO99" s="160"/>
      <c r="HP99" s="160"/>
      <c r="HQ99" s="160"/>
      <c r="HR99" s="160"/>
      <c r="HS99" s="160"/>
      <c r="HT99" s="160"/>
      <c r="HU99" s="160"/>
      <c r="HV99" s="160"/>
      <c r="HW99" s="160"/>
      <c r="HX99" s="160"/>
      <c r="HY99" s="160"/>
      <c r="HZ99" s="160"/>
      <c r="IA99" s="160"/>
      <c r="IB99" s="160"/>
      <c r="IC99" s="160"/>
      <c r="ID99" s="160"/>
      <c r="IE99" s="160"/>
      <c r="IF99" s="160"/>
      <c r="IG99" s="160"/>
      <c r="IH99" s="160"/>
      <c r="II99" s="160"/>
      <c r="IJ99" s="160"/>
      <c r="IK99" s="160"/>
      <c r="IL99" s="160"/>
      <c r="IM99" s="160"/>
      <c r="IN99" s="160"/>
      <c r="IO99" s="160"/>
      <c r="IP99" s="160"/>
      <c r="IQ99" s="160"/>
      <c r="IR99" s="160"/>
      <c r="IS99" s="160"/>
      <c r="IT99" s="160"/>
      <c r="IU99" s="160"/>
      <c r="IV99" s="160"/>
      <c r="IW99" s="160"/>
      <c r="IX99" s="160"/>
      <c r="IY99" s="160"/>
      <c r="IZ99" s="160"/>
      <c r="JA99" s="160"/>
      <c r="JB99" s="160"/>
      <c r="JC99" s="160"/>
      <c r="JD99" s="160"/>
      <c r="JE99" s="160"/>
      <c r="JF99" s="160"/>
      <c r="JG99" s="160"/>
      <c r="JH99" s="160"/>
      <c r="JI99" s="160"/>
      <c r="JJ99" s="160"/>
      <c r="JK99" s="160"/>
      <c r="JL99" s="160"/>
      <c r="JM99" s="160"/>
      <c r="JN99" s="160"/>
      <c r="JO99" s="160"/>
      <c r="JP99" s="160"/>
      <c r="JQ99" s="160"/>
      <c r="JR99" s="160"/>
      <c r="JS99" s="160"/>
      <c r="JT99" s="160"/>
      <c r="JU99" s="160"/>
      <c r="JV99" s="160"/>
      <c r="JW99" s="160"/>
      <c r="JX99" s="160"/>
      <c r="JY99" s="160"/>
      <c r="JZ99" s="160"/>
      <c r="KA99" s="160"/>
      <c r="KB99" s="160"/>
    </row>
    <row r="100" spans="1:288" s="255" customFormat="1" ht="75.5" x14ac:dyDescent="0.3">
      <c r="A100" s="49" t="s">
        <v>201</v>
      </c>
      <c r="B100" s="124" t="s">
        <v>199</v>
      </c>
      <c r="C100" s="210">
        <f>ROUNDDOWN('7990NTP-P'!K42-('7990NTP-P'!K42*0.438),2)</f>
        <v>0</v>
      </c>
      <c r="D100" s="226">
        <f>'7990NTP-P'!C42</f>
        <v>0</v>
      </c>
      <c r="E100" s="146" t="s">
        <v>201</v>
      </c>
      <c r="F100" s="132" t="s">
        <v>199</v>
      </c>
      <c r="G100" s="228">
        <f>ROUNDDOWN('7990NTP-P'!L42-('7990NTP-P'!L42*0.438),2)</f>
        <v>0</v>
      </c>
      <c r="H100" s="229">
        <f>'7990NTP-P'!D42</f>
        <v>0</v>
      </c>
      <c r="I100" s="146" t="s">
        <v>201</v>
      </c>
      <c r="J100" s="132" t="s">
        <v>199</v>
      </c>
      <c r="K100" s="228">
        <f>ROUNDDOWN('7990NTP-P'!M42-('7990NTP-P'!M42*0.438),2)</f>
        <v>0</v>
      </c>
      <c r="L100" s="229">
        <f>'7990NTP-P'!E42</f>
        <v>0</v>
      </c>
      <c r="M100" s="146" t="s">
        <v>201</v>
      </c>
      <c r="N100" s="132" t="s">
        <v>199</v>
      </c>
      <c r="O100" s="228">
        <f>ROUNDDOWN('7990NTP-P'!N42-('7990NTP-P'!N42*0.438),2)</f>
        <v>0</v>
      </c>
      <c r="P100" s="229">
        <f>'7990NTP-P'!F42</f>
        <v>0</v>
      </c>
      <c r="Q100" s="146" t="s">
        <v>201</v>
      </c>
      <c r="R100" s="132" t="s">
        <v>199</v>
      </c>
      <c r="S100" s="228">
        <f>ROUNDDOWN('7990NTP-P'!O42-('7990NTP-P'!O42*0.438),2)</f>
        <v>0</v>
      </c>
      <c r="T100" s="229">
        <f>'7990NTP-P'!G42</f>
        <v>0</v>
      </c>
      <c r="U100" s="146" t="s">
        <v>201</v>
      </c>
      <c r="V100" s="132" t="s">
        <v>199</v>
      </c>
      <c r="W100" s="228">
        <f>ROUNDDOWN('7990NTP-P'!P42-('7990NTP-P'!P42*0.438),2)</f>
        <v>0</v>
      </c>
      <c r="X100" s="229">
        <f>'7990NTP-P'!H42</f>
        <v>0</v>
      </c>
      <c r="Y100" s="146" t="s">
        <v>201</v>
      </c>
      <c r="Z100" s="132" t="s">
        <v>199</v>
      </c>
      <c r="AA100" s="228">
        <f>ROUNDDOWN('7990NTP-P'!Q42-('7990NTP-P'!Q42*0.438),2)</f>
        <v>0</v>
      </c>
      <c r="AB100" s="229">
        <f>'7990NTP-P'!I42</f>
        <v>0</v>
      </c>
      <c r="AC100" s="216">
        <f t="shared" si="2"/>
        <v>0</v>
      </c>
      <c r="AD100" s="172"/>
      <c r="AE100" s="182"/>
      <c r="AF100" s="182"/>
      <c r="AG100" s="182"/>
      <c r="AH100" s="182"/>
      <c r="AI100" s="182"/>
      <c r="AJ100" s="182"/>
      <c r="AK100" s="182"/>
      <c r="AL100" s="182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  <c r="BS100" s="160"/>
      <c r="BT100" s="160"/>
      <c r="BU100" s="160"/>
      <c r="BV100" s="160"/>
      <c r="BW100" s="160"/>
      <c r="BX100" s="160"/>
      <c r="BY100" s="160"/>
      <c r="BZ100" s="160"/>
      <c r="CA100" s="160"/>
      <c r="CB100" s="160"/>
      <c r="CC100" s="160"/>
      <c r="CD100" s="160"/>
      <c r="CE100" s="160"/>
      <c r="CF100" s="160"/>
      <c r="CG100" s="160"/>
      <c r="CH100" s="160"/>
      <c r="CI100" s="160"/>
      <c r="CJ100" s="160"/>
      <c r="CK100" s="160"/>
      <c r="CL100" s="160"/>
      <c r="CM100" s="160"/>
      <c r="CN100" s="160"/>
      <c r="CO100" s="160"/>
      <c r="CP100" s="160"/>
      <c r="CQ100" s="160"/>
      <c r="CR100" s="160"/>
      <c r="CS100" s="160"/>
      <c r="CT100" s="160"/>
      <c r="CU100" s="160"/>
      <c r="CV100" s="160"/>
      <c r="CW100" s="160"/>
      <c r="CX100" s="160"/>
      <c r="CY100" s="160"/>
      <c r="CZ100" s="160"/>
      <c r="DA100" s="160"/>
      <c r="DB100" s="160"/>
      <c r="DC100" s="160"/>
      <c r="DD100" s="160"/>
      <c r="DE100" s="160"/>
      <c r="DF100" s="160"/>
      <c r="DG100" s="160"/>
      <c r="DH100" s="160"/>
      <c r="DI100" s="160"/>
      <c r="DJ100" s="160"/>
      <c r="DK100" s="160"/>
      <c r="DL100" s="160"/>
      <c r="DM100" s="160"/>
      <c r="DN100" s="160"/>
      <c r="DO100" s="160"/>
      <c r="DP100" s="160"/>
      <c r="DQ100" s="160"/>
      <c r="DR100" s="160"/>
      <c r="DS100" s="160"/>
      <c r="DT100" s="160"/>
      <c r="DU100" s="160"/>
      <c r="DV100" s="160"/>
      <c r="DW100" s="160"/>
      <c r="DX100" s="160"/>
      <c r="DY100" s="160"/>
      <c r="DZ100" s="160"/>
      <c r="EA100" s="160"/>
      <c r="EB100" s="160"/>
      <c r="EC100" s="160"/>
      <c r="ED100" s="160"/>
      <c r="EE100" s="160"/>
      <c r="EF100" s="160"/>
      <c r="EG100" s="160"/>
      <c r="EH100" s="160"/>
      <c r="EI100" s="160"/>
      <c r="EJ100" s="160"/>
      <c r="EK100" s="160"/>
      <c r="EL100" s="160"/>
      <c r="EM100" s="160"/>
      <c r="EN100" s="160"/>
      <c r="EO100" s="160"/>
      <c r="EP100" s="160"/>
      <c r="EQ100" s="160"/>
      <c r="ER100" s="160"/>
      <c r="ES100" s="160"/>
      <c r="ET100" s="160"/>
      <c r="EU100" s="160"/>
      <c r="EV100" s="160"/>
      <c r="EW100" s="160"/>
      <c r="EX100" s="160"/>
      <c r="EY100" s="160"/>
      <c r="EZ100" s="160"/>
      <c r="FA100" s="160"/>
      <c r="FB100" s="160"/>
      <c r="FC100" s="160"/>
      <c r="FD100" s="160"/>
      <c r="FE100" s="160"/>
      <c r="FF100" s="160"/>
      <c r="FG100" s="160"/>
      <c r="FH100" s="160"/>
      <c r="FI100" s="160"/>
      <c r="FJ100" s="160"/>
      <c r="FK100" s="160"/>
      <c r="FL100" s="160"/>
      <c r="FM100" s="160"/>
      <c r="FN100" s="160"/>
      <c r="FO100" s="160"/>
      <c r="FP100" s="160"/>
      <c r="FQ100" s="160"/>
      <c r="FR100" s="160"/>
      <c r="FS100" s="160"/>
      <c r="FT100" s="160"/>
      <c r="FU100" s="160"/>
      <c r="FV100" s="160"/>
      <c r="FW100" s="160"/>
      <c r="FX100" s="160"/>
      <c r="FY100" s="160"/>
      <c r="FZ100" s="160"/>
      <c r="GA100" s="160"/>
      <c r="GB100" s="160"/>
      <c r="GC100" s="160"/>
      <c r="GD100" s="160"/>
      <c r="GE100" s="160"/>
      <c r="GF100" s="160"/>
      <c r="GG100" s="160"/>
      <c r="GH100" s="160"/>
      <c r="GI100" s="160"/>
      <c r="GJ100" s="160"/>
      <c r="GK100" s="160"/>
      <c r="GL100" s="160"/>
      <c r="GM100" s="160"/>
      <c r="GN100" s="160"/>
      <c r="GO100" s="160"/>
      <c r="GP100" s="160"/>
      <c r="GQ100" s="160"/>
      <c r="GR100" s="160"/>
      <c r="GS100" s="160"/>
      <c r="GT100" s="160"/>
      <c r="GU100" s="160"/>
      <c r="GV100" s="160"/>
      <c r="GW100" s="160"/>
      <c r="GX100" s="160"/>
      <c r="GY100" s="160"/>
      <c r="GZ100" s="160"/>
      <c r="HA100" s="160"/>
      <c r="HB100" s="160"/>
      <c r="HC100" s="160"/>
      <c r="HD100" s="160"/>
      <c r="HE100" s="160"/>
      <c r="HF100" s="160"/>
      <c r="HG100" s="160"/>
      <c r="HH100" s="160"/>
      <c r="HI100" s="160"/>
      <c r="HJ100" s="160"/>
      <c r="HK100" s="160"/>
      <c r="HL100" s="160"/>
      <c r="HM100" s="160"/>
      <c r="HN100" s="160"/>
      <c r="HO100" s="160"/>
      <c r="HP100" s="160"/>
      <c r="HQ100" s="160"/>
      <c r="HR100" s="160"/>
      <c r="HS100" s="160"/>
      <c r="HT100" s="160"/>
      <c r="HU100" s="160"/>
      <c r="HV100" s="160"/>
      <c r="HW100" s="160"/>
      <c r="HX100" s="160"/>
      <c r="HY100" s="160"/>
      <c r="HZ100" s="160"/>
      <c r="IA100" s="160"/>
      <c r="IB100" s="160"/>
      <c r="IC100" s="160"/>
      <c r="ID100" s="160"/>
      <c r="IE100" s="160"/>
      <c r="IF100" s="160"/>
      <c r="IG100" s="160"/>
      <c r="IH100" s="160"/>
      <c r="II100" s="160"/>
      <c r="IJ100" s="160"/>
      <c r="IK100" s="160"/>
      <c r="IL100" s="160"/>
      <c r="IM100" s="160"/>
      <c r="IN100" s="160"/>
      <c r="IO100" s="160"/>
      <c r="IP100" s="160"/>
      <c r="IQ100" s="160"/>
      <c r="IR100" s="160"/>
      <c r="IS100" s="160"/>
      <c r="IT100" s="160"/>
      <c r="IU100" s="160"/>
      <c r="IV100" s="160"/>
      <c r="IW100" s="160"/>
      <c r="IX100" s="160"/>
      <c r="IY100" s="160"/>
      <c r="IZ100" s="160"/>
      <c r="JA100" s="160"/>
      <c r="JB100" s="160"/>
      <c r="JC100" s="160"/>
      <c r="JD100" s="160"/>
      <c r="JE100" s="160"/>
      <c r="JF100" s="160"/>
      <c r="JG100" s="160"/>
      <c r="JH100" s="160"/>
      <c r="JI100" s="160"/>
      <c r="JJ100" s="160"/>
      <c r="JK100" s="160"/>
      <c r="JL100" s="160"/>
      <c r="JM100" s="160"/>
      <c r="JN100" s="160"/>
      <c r="JO100" s="160"/>
      <c r="JP100" s="160"/>
      <c r="JQ100" s="160"/>
      <c r="JR100" s="160"/>
      <c r="JS100" s="160"/>
      <c r="JT100" s="160"/>
      <c r="JU100" s="160"/>
      <c r="JV100" s="160"/>
      <c r="JW100" s="160"/>
      <c r="JX100" s="160"/>
      <c r="JY100" s="160"/>
      <c r="JZ100" s="160"/>
      <c r="KA100" s="160"/>
      <c r="KB100" s="160"/>
    </row>
    <row r="101" spans="1:288" s="255" customFormat="1" ht="83.5" customHeight="1" x14ac:dyDescent="0.3">
      <c r="A101" s="49" t="s">
        <v>202</v>
      </c>
      <c r="B101" s="124" t="s">
        <v>200</v>
      </c>
      <c r="C101" s="210">
        <f>ROUNDUP('7990NTP-P'!K42*0.438,2)</f>
        <v>0</v>
      </c>
      <c r="D101" s="226"/>
      <c r="E101" s="146" t="s">
        <v>202</v>
      </c>
      <c r="F101" s="132" t="s">
        <v>200</v>
      </c>
      <c r="G101" s="228">
        <f>ROUNDUP('7990NTP-P'!L42*0.438,2)</f>
        <v>0</v>
      </c>
      <c r="H101" s="229"/>
      <c r="I101" s="146" t="s">
        <v>202</v>
      </c>
      <c r="J101" s="132" t="s">
        <v>200</v>
      </c>
      <c r="K101" s="228">
        <f>ROUNDUP('7990NTP-P'!M42*0.438,2)</f>
        <v>0</v>
      </c>
      <c r="L101" s="229"/>
      <c r="M101" s="146" t="s">
        <v>202</v>
      </c>
      <c r="N101" s="132" t="s">
        <v>200</v>
      </c>
      <c r="O101" s="228">
        <f>ROUNDUP('7990NTP-P'!N42*0.438,2)</f>
        <v>0</v>
      </c>
      <c r="P101" s="229"/>
      <c r="Q101" s="146" t="s">
        <v>202</v>
      </c>
      <c r="R101" s="132" t="s">
        <v>200</v>
      </c>
      <c r="S101" s="228">
        <f>ROUNDUP('7990NTP-P'!O42*0.438,2)</f>
        <v>0</v>
      </c>
      <c r="T101" s="229"/>
      <c r="U101" s="146" t="s">
        <v>202</v>
      </c>
      <c r="V101" s="132" t="s">
        <v>200</v>
      </c>
      <c r="W101" s="228">
        <f>ROUNDUP('7990NTP-P'!P42*0.438,2)</f>
        <v>0</v>
      </c>
      <c r="X101" s="229"/>
      <c r="Y101" s="146" t="s">
        <v>202</v>
      </c>
      <c r="Z101" s="132" t="s">
        <v>200</v>
      </c>
      <c r="AA101" s="228">
        <f>ROUNDUP('7990NTP-P'!Q42*0.438,2)</f>
        <v>0</v>
      </c>
      <c r="AB101" s="229"/>
      <c r="AC101" s="216">
        <f t="shared" si="2"/>
        <v>0</v>
      </c>
      <c r="AD101" s="172"/>
      <c r="AE101" s="182"/>
      <c r="AF101" s="182"/>
      <c r="AG101" s="182"/>
      <c r="AH101" s="182"/>
      <c r="AI101" s="182"/>
      <c r="AJ101" s="182"/>
      <c r="AK101" s="182"/>
      <c r="AL101" s="182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  <c r="BV101" s="160"/>
      <c r="BW101" s="160"/>
      <c r="BX101" s="160"/>
      <c r="BY101" s="160"/>
      <c r="BZ101" s="160"/>
      <c r="CA101" s="160"/>
      <c r="CB101" s="160"/>
      <c r="CC101" s="160"/>
      <c r="CD101" s="160"/>
      <c r="CE101" s="160"/>
      <c r="CF101" s="160"/>
      <c r="CG101" s="160"/>
      <c r="CH101" s="160"/>
      <c r="CI101" s="160"/>
      <c r="CJ101" s="160"/>
      <c r="CK101" s="160"/>
      <c r="CL101" s="160"/>
      <c r="CM101" s="160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0"/>
      <c r="DB101" s="160"/>
      <c r="DC101" s="160"/>
      <c r="DD101" s="160"/>
      <c r="DE101" s="160"/>
      <c r="DF101" s="160"/>
      <c r="DG101" s="160"/>
      <c r="DH101" s="160"/>
      <c r="DI101" s="160"/>
      <c r="DJ101" s="160"/>
      <c r="DK101" s="160"/>
      <c r="DL101" s="160"/>
      <c r="DM101" s="160"/>
      <c r="DN101" s="160"/>
      <c r="DO101" s="160"/>
      <c r="DP101" s="160"/>
      <c r="DQ101" s="160"/>
      <c r="DR101" s="160"/>
      <c r="DS101" s="160"/>
      <c r="DT101" s="160"/>
      <c r="DU101" s="160"/>
      <c r="DV101" s="160"/>
      <c r="DW101" s="160"/>
      <c r="DX101" s="160"/>
      <c r="DY101" s="160"/>
      <c r="DZ101" s="160"/>
      <c r="EA101" s="160"/>
      <c r="EB101" s="160"/>
      <c r="EC101" s="160"/>
      <c r="ED101" s="160"/>
      <c r="EE101" s="160"/>
      <c r="EF101" s="160"/>
      <c r="EG101" s="160"/>
      <c r="EH101" s="160"/>
      <c r="EI101" s="160"/>
      <c r="EJ101" s="160"/>
      <c r="EK101" s="160"/>
      <c r="EL101" s="160"/>
      <c r="EM101" s="160"/>
      <c r="EN101" s="160"/>
      <c r="EO101" s="160"/>
      <c r="EP101" s="160"/>
      <c r="EQ101" s="160"/>
      <c r="ER101" s="160"/>
      <c r="ES101" s="160"/>
      <c r="ET101" s="160"/>
      <c r="EU101" s="160"/>
      <c r="EV101" s="160"/>
      <c r="EW101" s="160"/>
      <c r="EX101" s="160"/>
      <c r="EY101" s="160"/>
      <c r="EZ101" s="160"/>
      <c r="FA101" s="160"/>
      <c r="FB101" s="160"/>
      <c r="FC101" s="160"/>
      <c r="FD101" s="160"/>
      <c r="FE101" s="160"/>
      <c r="FF101" s="160"/>
      <c r="FG101" s="160"/>
      <c r="FH101" s="160"/>
      <c r="FI101" s="160"/>
      <c r="FJ101" s="160"/>
      <c r="FK101" s="160"/>
      <c r="FL101" s="160"/>
      <c r="FM101" s="160"/>
      <c r="FN101" s="160"/>
      <c r="FO101" s="160"/>
      <c r="FP101" s="160"/>
      <c r="FQ101" s="160"/>
      <c r="FR101" s="160"/>
      <c r="FS101" s="160"/>
      <c r="FT101" s="160"/>
      <c r="FU101" s="160"/>
      <c r="FV101" s="160"/>
      <c r="FW101" s="160"/>
      <c r="FX101" s="160"/>
      <c r="FY101" s="160"/>
      <c r="FZ101" s="160"/>
      <c r="GA101" s="160"/>
      <c r="GB101" s="160"/>
      <c r="GC101" s="160"/>
      <c r="GD101" s="160"/>
      <c r="GE101" s="160"/>
      <c r="GF101" s="160"/>
      <c r="GG101" s="160"/>
      <c r="GH101" s="160"/>
      <c r="GI101" s="160"/>
      <c r="GJ101" s="160"/>
      <c r="GK101" s="160"/>
      <c r="GL101" s="160"/>
      <c r="GM101" s="160"/>
      <c r="GN101" s="160"/>
      <c r="GO101" s="160"/>
      <c r="GP101" s="160"/>
      <c r="GQ101" s="160"/>
      <c r="GR101" s="160"/>
      <c r="GS101" s="160"/>
      <c r="GT101" s="160"/>
      <c r="GU101" s="160"/>
      <c r="GV101" s="160"/>
      <c r="GW101" s="160"/>
      <c r="GX101" s="160"/>
      <c r="GY101" s="160"/>
      <c r="GZ101" s="160"/>
      <c r="HA101" s="160"/>
      <c r="HB101" s="160"/>
      <c r="HC101" s="160"/>
      <c r="HD101" s="160"/>
      <c r="HE101" s="160"/>
      <c r="HF101" s="160"/>
      <c r="HG101" s="160"/>
      <c r="HH101" s="160"/>
      <c r="HI101" s="160"/>
      <c r="HJ101" s="160"/>
      <c r="HK101" s="160"/>
      <c r="HL101" s="160"/>
      <c r="HM101" s="160"/>
      <c r="HN101" s="160"/>
      <c r="HO101" s="160"/>
      <c r="HP101" s="160"/>
      <c r="HQ101" s="160"/>
      <c r="HR101" s="160"/>
      <c r="HS101" s="160"/>
      <c r="HT101" s="160"/>
      <c r="HU101" s="160"/>
      <c r="HV101" s="160"/>
      <c r="HW101" s="160"/>
      <c r="HX101" s="160"/>
      <c r="HY101" s="160"/>
      <c r="HZ101" s="160"/>
      <c r="IA101" s="160"/>
      <c r="IB101" s="160"/>
      <c r="IC101" s="160"/>
      <c r="ID101" s="160"/>
      <c r="IE101" s="160"/>
      <c r="IF101" s="160"/>
      <c r="IG101" s="160"/>
      <c r="IH101" s="160"/>
      <c r="II101" s="160"/>
      <c r="IJ101" s="160"/>
      <c r="IK101" s="160"/>
      <c r="IL101" s="160"/>
      <c r="IM101" s="160"/>
      <c r="IN101" s="160"/>
      <c r="IO101" s="160"/>
      <c r="IP101" s="160"/>
      <c r="IQ101" s="160"/>
      <c r="IR101" s="160"/>
      <c r="IS101" s="160"/>
      <c r="IT101" s="160"/>
      <c r="IU101" s="160"/>
      <c r="IV101" s="160"/>
      <c r="IW101" s="160"/>
      <c r="IX101" s="160"/>
      <c r="IY101" s="160"/>
      <c r="IZ101" s="160"/>
      <c r="JA101" s="160"/>
      <c r="JB101" s="160"/>
      <c r="JC101" s="160"/>
      <c r="JD101" s="160"/>
      <c r="JE101" s="160"/>
      <c r="JF101" s="160"/>
      <c r="JG101" s="160"/>
      <c r="JH101" s="160"/>
      <c r="JI101" s="160"/>
      <c r="JJ101" s="160"/>
      <c r="JK101" s="160"/>
      <c r="JL101" s="160"/>
      <c r="JM101" s="160"/>
      <c r="JN101" s="160"/>
      <c r="JO101" s="160"/>
      <c r="JP101" s="160"/>
      <c r="JQ101" s="160"/>
      <c r="JR101" s="160"/>
      <c r="JS101" s="160"/>
      <c r="JT101" s="160"/>
      <c r="JU101" s="160"/>
      <c r="JV101" s="160"/>
      <c r="JW101" s="160"/>
      <c r="JX101" s="160"/>
      <c r="JY101" s="160"/>
      <c r="JZ101" s="160"/>
      <c r="KA101" s="160"/>
      <c r="KB101" s="160"/>
    </row>
    <row r="102" spans="1:288" s="255" customFormat="1" ht="14" x14ac:dyDescent="0.3">
      <c r="A102" s="256"/>
      <c r="B102" s="260"/>
      <c r="C102" s="210"/>
      <c r="D102" s="213"/>
      <c r="E102" s="208"/>
      <c r="F102" s="261"/>
      <c r="G102" s="228"/>
      <c r="H102" s="239"/>
      <c r="I102" s="208"/>
      <c r="J102" s="261"/>
      <c r="K102" s="228"/>
      <c r="L102" s="239"/>
      <c r="M102" s="208"/>
      <c r="N102" s="261"/>
      <c r="O102" s="228"/>
      <c r="P102" s="239"/>
      <c r="Q102" s="208"/>
      <c r="R102" s="261"/>
      <c r="S102" s="228"/>
      <c r="T102" s="239"/>
      <c r="U102" s="208"/>
      <c r="V102" s="261"/>
      <c r="W102" s="228"/>
      <c r="X102" s="239"/>
      <c r="Y102" s="208"/>
      <c r="Z102" s="261"/>
      <c r="AA102" s="228"/>
      <c r="AB102" s="239"/>
      <c r="AC102" s="216"/>
      <c r="AD102" s="172"/>
      <c r="AE102" s="182"/>
      <c r="AF102" s="182"/>
      <c r="AG102" s="182"/>
      <c r="AH102" s="182"/>
      <c r="AI102" s="182"/>
      <c r="AJ102" s="182"/>
      <c r="AK102" s="182"/>
      <c r="AL102" s="182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160"/>
      <c r="CV102" s="160"/>
      <c r="CW102" s="160"/>
      <c r="CX102" s="160"/>
      <c r="CY102" s="160"/>
      <c r="CZ102" s="160"/>
      <c r="DA102" s="160"/>
      <c r="DB102" s="160"/>
      <c r="DC102" s="160"/>
      <c r="DD102" s="160"/>
      <c r="DE102" s="160"/>
      <c r="DF102" s="160"/>
      <c r="DG102" s="160"/>
      <c r="DH102" s="160"/>
      <c r="DI102" s="160"/>
      <c r="DJ102" s="160"/>
      <c r="DK102" s="160"/>
      <c r="DL102" s="160"/>
      <c r="DM102" s="160"/>
      <c r="DN102" s="160"/>
      <c r="DO102" s="160"/>
      <c r="DP102" s="160"/>
      <c r="DQ102" s="160"/>
      <c r="DR102" s="160"/>
      <c r="DS102" s="160"/>
      <c r="DT102" s="160"/>
      <c r="DU102" s="160"/>
      <c r="DV102" s="160"/>
      <c r="DW102" s="160"/>
      <c r="DX102" s="160"/>
      <c r="DY102" s="160"/>
      <c r="DZ102" s="160"/>
      <c r="EA102" s="160"/>
      <c r="EB102" s="160"/>
      <c r="EC102" s="160"/>
      <c r="ED102" s="160"/>
      <c r="EE102" s="160"/>
      <c r="EF102" s="160"/>
      <c r="EG102" s="160"/>
      <c r="EH102" s="160"/>
      <c r="EI102" s="160"/>
      <c r="EJ102" s="160"/>
      <c r="EK102" s="160"/>
      <c r="EL102" s="160"/>
      <c r="EM102" s="160"/>
      <c r="EN102" s="160"/>
      <c r="EO102" s="160"/>
      <c r="EP102" s="160"/>
      <c r="EQ102" s="160"/>
      <c r="ER102" s="160"/>
      <c r="ES102" s="160"/>
      <c r="ET102" s="160"/>
      <c r="EU102" s="160"/>
      <c r="EV102" s="160"/>
      <c r="EW102" s="160"/>
      <c r="EX102" s="160"/>
      <c r="EY102" s="160"/>
      <c r="EZ102" s="160"/>
      <c r="FA102" s="160"/>
      <c r="FB102" s="160"/>
      <c r="FC102" s="160"/>
      <c r="FD102" s="160"/>
      <c r="FE102" s="160"/>
      <c r="FF102" s="160"/>
      <c r="FG102" s="160"/>
      <c r="FH102" s="160"/>
      <c r="FI102" s="160"/>
      <c r="FJ102" s="160"/>
      <c r="FK102" s="160"/>
      <c r="FL102" s="160"/>
      <c r="FM102" s="160"/>
      <c r="FN102" s="160"/>
      <c r="FO102" s="160"/>
      <c r="FP102" s="160"/>
      <c r="FQ102" s="160"/>
      <c r="FR102" s="160"/>
      <c r="FS102" s="160"/>
      <c r="FT102" s="160"/>
      <c r="FU102" s="160"/>
      <c r="FV102" s="160"/>
      <c r="FW102" s="160"/>
      <c r="FX102" s="160"/>
      <c r="FY102" s="160"/>
      <c r="FZ102" s="160"/>
      <c r="GA102" s="160"/>
      <c r="GB102" s="160"/>
      <c r="GC102" s="160"/>
      <c r="GD102" s="160"/>
      <c r="GE102" s="160"/>
      <c r="GF102" s="160"/>
      <c r="GG102" s="160"/>
      <c r="GH102" s="160"/>
      <c r="GI102" s="160"/>
      <c r="GJ102" s="160"/>
      <c r="GK102" s="160"/>
      <c r="GL102" s="160"/>
      <c r="GM102" s="160"/>
      <c r="GN102" s="160"/>
      <c r="GO102" s="160"/>
      <c r="GP102" s="160"/>
      <c r="GQ102" s="160"/>
      <c r="GR102" s="160"/>
      <c r="GS102" s="160"/>
      <c r="GT102" s="160"/>
      <c r="GU102" s="160"/>
      <c r="GV102" s="160"/>
      <c r="GW102" s="160"/>
      <c r="GX102" s="160"/>
      <c r="GY102" s="160"/>
      <c r="GZ102" s="160"/>
      <c r="HA102" s="160"/>
      <c r="HB102" s="160"/>
      <c r="HC102" s="160"/>
      <c r="HD102" s="160"/>
      <c r="HE102" s="160"/>
      <c r="HF102" s="160"/>
      <c r="HG102" s="160"/>
      <c r="HH102" s="160"/>
      <c r="HI102" s="160"/>
      <c r="HJ102" s="160"/>
      <c r="HK102" s="160"/>
      <c r="HL102" s="160"/>
      <c r="HM102" s="160"/>
      <c r="HN102" s="160"/>
      <c r="HO102" s="160"/>
      <c r="HP102" s="160"/>
      <c r="HQ102" s="160"/>
      <c r="HR102" s="160"/>
      <c r="HS102" s="160"/>
      <c r="HT102" s="160"/>
      <c r="HU102" s="160"/>
      <c r="HV102" s="160"/>
      <c r="HW102" s="160"/>
      <c r="HX102" s="160"/>
      <c r="HY102" s="160"/>
      <c r="HZ102" s="160"/>
      <c r="IA102" s="160"/>
      <c r="IB102" s="160"/>
      <c r="IC102" s="160"/>
      <c r="ID102" s="160"/>
      <c r="IE102" s="160"/>
      <c r="IF102" s="160"/>
      <c r="IG102" s="160"/>
      <c r="IH102" s="160"/>
      <c r="II102" s="160"/>
      <c r="IJ102" s="160"/>
      <c r="IK102" s="160"/>
      <c r="IL102" s="160"/>
      <c r="IM102" s="160"/>
      <c r="IN102" s="160"/>
      <c r="IO102" s="160"/>
      <c r="IP102" s="160"/>
      <c r="IQ102" s="160"/>
      <c r="IR102" s="160"/>
      <c r="IS102" s="160"/>
      <c r="IT102" s="160"/>
      <c r="IU102" s="160"/>
      <c r="IV102" s="160"/>
      <c r="IW102" s="160"/>
      <c r="IX102" s="160"/>
      <c r="IY102" s="160"/>
      <c r="IZ102" s="160"/>
      <c r="JA102" s="160"/>
      <c r="JB102" s="160"/>
      <c r="JC102" s="160"/>
      <c r="JD102" s="160"/>
      <c r="JE102" s="160"/>
      <c r="JF102" s="160"/>
      <c r="JG102" s="160"/>
      <c r="JH102" s="160"/>
      <c r="JI102" s="160"/>
      <c r="JJ102" s="160"/>
      <c r="JK102" s="160"/>
      <c r="JL102" s="160"/>
      <c r="JM102" s="160"/>
      <c r="JN102" s="160"/>
      <c r="JO102" s="160"/>
      <c r="JP102" s="160"/>
      <c r="JQ102" s="160"/>
      <c r="JR102" s="160"/>
      <c r="JS102" s="160"/>
      <c r="JT102" s="160"/>
      <c r="JU102" s="160"/>
      <c r="JV102" s="160"/>
      <c r="JW102" s="160"/>
      <c r="JX102" s="160"/>
      <c r="JY102" s="160"/>
      <c r="JZ102" s="160"/>
      <c r="KA102" s="160"/>
      <c r="KB102" s="160"/>
    </row>
    <row r="103" spans="1:288" s="255" customFormat="1" ht="94" customHeight="1" x14ac:dyDescent="0.3">
      <c r="A103" s="49" t="s">
        <v>204</v>
      </c>
      <c r="B103" s="125" t="s">
        <v>203</v>
      </c>
      <c r="C103" s="210">
        <f>ROUNDDOWN('7990NTP-P'!K$43-('7990NTP-P'!K$43*0.1),2)</f>
        <v>0</v>
      </c>
      <c r="D103" s="226">
        <f>'7990NTP-P'!C43</f>
        <v>0</v>
      </c>
      <c r="E103" s="146" t="s">
        <v>204</v>
      </c>
      <c r="F103" s="150" t="s">
        <v>203</v>
      </c>
      <c r="G103" s="228">
        <f>ROUNDDOWN('7990NTP-P'!L$43-('7990NTP-P'!L$43*0.1),2)</f>
        <v>0</v>
      </c>
      <c r="H103" s="229">
        <f>'7990NTP-P'!D43</f>
        <v>0</v>
      </c>
      <c r="I103" s="146" t="s">
        <v>204</v>
      </c>
      <c r="J103" s="150" t="s">
        <v>203</v>
      </c>
      <c r="K103" s="228">
        <f>ROUNDDOWN('7990NTP-P'!M$43-('7990NTP-P'!M$43*0.1),2)</f>
        <v>0</v>
      </c>
      <c r="L103" s="229">
        <f>'7990NTP-P'!E43</f>
        <v>0</v>
      </c>
      <c r="M103" s="146" t="s">
        <v>204</v>
      </c>
      <c r="N103" s="150" t="s">
        <v>203</v>
      </c>
      <c r="O103" s="228">
        <f>ROUNDDOWN('7990NTP-P'!N$43-('7990NTP-P'!N$43*0.1),2)</f>
        <v>0</v>
      </c>
      <c r="P103" s="229">
        <f>'7990NTP-P'!F43</f>
        <v>0</v>
      </c>
      <c r="Q103" s="146" t="s">
        <v>204</v>
      </c>
      <c r="R103" s="150" t="s">
        <v>203</v>
      </c>
      <c r="S103" s="228">
        <f>ROUNDDOWN('7990NTP-P'!O$43-('7990NTP-P'!O$43*0.1),2)</f>
        <v>0</v>
      </c>
      <c r="T103" s="229">
        <f>'7990NTP-P'!G43</f>
        <v>0</v>
      </c>
      <c r="U103" s="146" t="s">
        <v>204</v>
      </c>
      <c r="V103" s="150" t="s">
        <v>203</v>
      </c>
      <c r="W103" s="228">
        <f>ROUNDDOWN('7990NTP-P'!P$43-('7990NTP-P'!P$43*0.1),2)</f>
        <v>0</v>
      </c>
      <c r="X103" s="229">
        <f>'7990NTP-P'!H43</f>
        <v>0</v>
      </c>
      <c r="Y103" s="146" t="s">
        <v>204</v>
      </c>
      <c r="Z103" s="150" t="s">
        <v>203</v>
      </c>
      <c r="AA103" s="228">
        <f>ROUNDDOWN('7990NTP-P'!Q$43-('7990NTP-P'!Q$43*0.1),2)</f>
        <v>0</v>
      </c>
      <c r="AB103" s="229">
        <f>'7990NTP-P'!I43</f>
        <v>0</v>
      </c>
      <c r="AC103" s="216">
        <f t="shared" si="2"/>
        <v>0</v>
      </c>
      <c r="AD103" s="172"/>
      <c r="AE103" s="182"/>
      <c r="AF103" s="182"/>
      <c r="AG103" s="182"/>
      <c r="AH103" s="182"/>
      <c r="AI103" s="182"/>
      <c r="AJ103" s="182"/>
      <c r="AK103" s="182"/>
      <c r="AL103" s="182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0"/>
      <c r="BV103" s="160"/>
      <c r="BW103" s="160"/>
      <c r="BX103" s="160"/>
      <c r="BY103" s="160"/>
      <c r="BZ103" s="160"/>
      <c r="CA103" s="160"/>
      <c r="CB103" s="160"/>
      <c r="CC103" s="160"/>
      <c r="CD103" s="160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0"/>
      <c r="CO103" s="160"/>
      <c r="CP103" s="160"/>
      <c r="CQ103" s="160"/>
      <c r="CR103" s="160"/>
      <c r="CS103" s="160"/>
      <c r="CT103" s="160"/>
      <c r="CU103" s="160"/>
      <c r="CV103" s="160"/>
      <c r="CW103" s="160"/>
      <c r="CX103" s="160"/>
      <c r="CY103" s="160"/>
      <c r="CZ103" s="160"/>
      <c r="DA103" s="160"/>
      <c r="DB103" s="160"/>
      <c r="DC103" s="160"/>
      <c r="DD103" s="160"/>
      <c r="DE103" s="160"/>
      <c r="DF103" s="160"/>
      <c r="DG103" s="160"/>
      <c r="DH103" s="160"/>
      <c r="DI103" s="160"/>
      <c r="DJ103" s="160"/>
      <c r="DK103" s="160"/>
      <c r="DL103" s="160"/>
      <c r="DM103" s="160"/>
      <c r="DN103" s="160"/>
      <c r="DO103" s="160"/>
      <c r="DP103" s="160"/>
      <c r="DQ103" s="160"/>
      <c r="DR103" s="160"/>
      <c r="DS103" s="160"/>
      <c r="DT103" s="160"/>
      <c r="DU103" s="160"/>
      <c r="DV103" s="160"/>
      <c r="DW103" s="160"/>
      <c r="DX103" s="160"/>
      <c r="DY103" s="160"/>
      <c r="DZ103" s="160"/>
      <c r="EA103" s="160"/>
      <c r="EB103" s="160"/>
      <c r="EC103" s="160"/>
      <c r="ED103" s="160"/>
      <c r="EE103" s="160"/>
      <c r="EF103" s="160"/>
      <c r="EG103" s="160"/>
      <c r="EH103" s="160"/>
      <c r="EI103" s="160"/>
      <c r="EJ103" s="160"/>
      <c r="EK103" s="160"/>
      <c r="EL103" s="160"/>
      <c r="EM103" s="160"/>
      <c r="EN103" s="160"/>
      <c r="EO103" s="160"/>
      <c r="EP103" s="160"/>
      <c r="EQ103" s="160"/>
      <c r="ER103" s="160"/>
      <c r="ES103" s="160"/>
      <c r="ET103" s="160"/>
      <c r="EU103" s="160"/>
      <c r="EV103" s="160"/>
      <c r="EW103" s="160"/>
      <c r="EX103" s="160"/>
      <c r="EY103" s="160"/>
      <c r="EZ103" s="160"/>
      <c r="FA103" s="160"/>
      <c r="FB103" s="160"/>
      <c r="FC103" s="160"/>
      <c r="FD103" s="160"/>
      <c r="FE103" s="160"/>
      <c r="FF103" s="160"/>
      <c r="FG103" s="160"/>
      <c r="FH103" s="160"/>
      <c r="FI103" s="160"/>
      <c r="FJ103" s="160"/>
      <c r="FK103" s="160"/>
      <c r="FL103" s="160"/>
      <c r="FM103" s="160"/>
      <c r="FN103" s="160"/>
      <c r="FO103" s="160"/>
      <c r="FP103" s="160"/>
      <c r="FQ103" s="160"/>
      <c r="FR103" s="160"/>
      <c r="FS103" s="160"/>
      <c r="FT103" s="160"/>
      <c r="FU103" s="160"/>
      <c r="FV103" s="160"/>
      <c r="FW103" s="160"/>
      <c r="FX103" s="160"/>
      <c r="FY103" s="160"/>
      <c r="FZ103" s="160"/>
      <c r="GA103" s="160"/>
      <c r="GB103" s="160"/>
      <c r="GC103" s="160"/>
      <c r="GD103" s="160"/>
      <c r="GE103" s="160"/>
      <c r="GF103" s="160"/>
      <c r="GG103" s="160"/>
      <c r="GH103" s="160"/>
      <c r="GI103" s="160"/>
      <c r="GJ103" s="160"/>
      <c r="GK103" s="160"/>
      <c r="GL103" s="160"/>
      <c r="GM103" s="160"/>
      <c r="GN103" s="160"/>
      <c r="GO103" s="160"/>
      <c r="GP103" s="160"/>
      <c r="GQ103" s="160"/>
      <c r="GR103" s="160"/>
      <c r="GS103" s="160"/>
      <c r="GT103" s="160"/>
      <c r="GU103" s="160"/>
      <c r="GV103" s="160"/>
      <c r="GW103" s="160"/>
      <c r="GX103" s="160"/>
      <c r="GY103" s="160"/>
      <c r="GZ103" s="160"/>
      <c r="HA103" s="160"/>
      <c r="HB103" s="160"/>
      <c r="HC103" s="160"/>
      <c r="HD103" s="160"/>
      <c r="HE103" s="160"/>
      <c r="HF103" s="160"/>
      <c r="HG103" s="160"/>
      <c r="HH103" s="160"/>
      <c r="HI103" s="160"/>
      <c r="HJ103" s="160"/>
      <c r="HK103" s="160"/>
      <c r="HL103" s="160"/>
      <c r="HM103" s="160"/>
      <c r="HN103" s="160"/>
      <c r="HO103" s="160"/>
      <c r="HP103" s="160"/>
      <c r="HQ103" s="160"/>
      <c r="HR103" s="160"/>
      <c r="HS103" s="160"/>
      <c r="HT103" s="160"/>
      <c r="HU103" s="160"/>
      <c r="HV103" s="160"/>
      <c r="HW103" s="160"/>
      <c r="HX103" s="160"/>
      <c r="HY103" s="160"/>
      <c r="HZ103" s="160"/>
      <c r="IA103" s="160"/>
      <c r="IB103" s="160"/>
      <c r="IC103" s="160"/>
      <c r="ID103" s="160"/>
      <c r="IE103" s="160"/>
      <c r="IF103" s="160"/>
      <c r="IG103" s="160"/>
      <c r="IH103" s="160"/>
      <c r="II103" s="160"/>
      <c r="IJ103" s="160"/>
      <c r="IK103" s="160"/>
      <c r="IL103" s="160"/>
      <c r="IM103" s="160"/>
      <c r="IN103" s="160"/>
      <c r="IO103" s="160"/>
      <c r="IP103" s="160"/>
      <c r="IQ103" s="160"/>
      <c r="IR103" s="160"/>
      <c r="IS103" s="160"/>
      <c r="IT103" s="160"/>
      <c r="IU103" s="160"/>
      <c r="IV103" s="160"/>
      <c r="IW103" s="160"/>
      <c r="IX103" s="160"/>
      <c r="IY103" s="160"/>
      <c r="IZ103" s="160"/>
      <c r="JA103" s="160"/>
      <c r="JB103" s="160"/>
      <c r="JC103" s="160"/>
      <c r="JD103" s="160"/>
      <c r="JE103" s="160"/>
      <c r="JF103" s="160"/>
      <c r="JG103" s="160"/>
      <c r="JH103" s="160"/>
      <c r="JI103" s="160"/>
      <c r="JJ103" s="160"/>
      <c r="JK103" s="160"/>
      <c r="JL103" s="160"/>
      <c r="JM103" s="160"/>
      <c r="JN103" s="160"/>
      <c r="JO103" s="160"/>
      <c r="JP103" s="160"/>
      <c r="JQ103" s="160"/>
      <c r="JR103" s="160"/>
      <c r="JS103" s="160"/>
      <c r="JT103" s="160"/>
      <c r="JU103" s="160"/>
      <c r="JV103" s="160"/>
      <c r="JW103" s="160"/>
      <c r="JX103" s="160"/>
      <c r="JY103" s="160"/>
      <c r="JZ103" s="160"/>
      <c r="KA103" s="160"/>
      <c r="KB103" s="160"/>
    </row>
    <row r="104" spans="1:288" s="255" customFormat="1" ht="95" customHeight="1" x14ac:dyDescent="0.3">
      <c r="A104" s="49" t="s">
        <v>205</v>
      </c>
      <c r="B104" s="125" t="s">
        <v>450</v>
      </c>
      <c r="C104" s="210">
        <f>ROUNDUP('7990NTP-P'!K$43*0.1,2)</f>
        <v>0</v>
      </c>
      <c r="D104" s="213"/>
      <c r="E104" s="146" t="s">
        <v>205</v>
      </c>
      <c r="F104" s="150" t="s">
        <v>450</v>
      </c>
      <c r="G104" s="228">
        <f>ROUNDUP('7990NTP-P'!L$43*0.1,2)</f>
        <v>0</v>
      </c>
      <c r="H104" s="239"/>
      <c r="I104" s="146" t="s">
        <v>205</v>
      </c>
      <c r="J104" s="150" t="s">
        <v>450</v>
      </c>
      <c r="K104" s="228">
        <f>ROUNDUP('7990NTP-P'!M$43*0.1,2)</f>
        <v>0</v>
      </c>
      <c r="L104" s="239"/>
      <c r="M104" s="146" t="s">
        <v>205</v>
      </c>
      <c r="N104" s="150" t="s">
        <v>450</v>
      </c>
      <c r="O104" s="228">
        <f>ROUNDUP('7990NTP-P'!N$43*0.1,2)</f>
        <v>0</v>
      </c>
      <c r="P104" s="239"/>
      <c r="Q104" s="146" t="s">
        <v>205</v>
      </c>
      <c r="R104" s="150" t="s">
        <v>450</v>
      </c>
      <c r="S104" s="228">
        <f>ROUNDUP('7990NTP-P'!O$43*0.1,2)</f>
        <v>0</v>
      </c>
      <c r="T104" s="239"/>
      <c r="U104" s="146" t="s">
        <v>205</v>
      </c>
      <c r="V104" s="150" t="s">
        <v>450</v>
      </c>
      <c r="W104" s="228">
        <f>ROUNDUP('7990NTP-P'!P$43*0.1,2)</f>
        <v>0</v>
      </c>
      <c r="X104" s="239"/>
      <c r="Y104" s="146" t="s">
        <v>205</v>
      </c>
      <c r="Z104" s="150" t="s">
        <v>450</v>
      </c>
      <c r="AA104" s="228">
        <f>ROUNDUP('7990NTP-P'!Q$43*0.1,2)</f>
        <v>0</v>
      </c>
      <c r="AB104" s="239"/>
      <c r="AC104" s="216">
        <f t="shared" si="2"/>
        <v>0</v>
      </c>
      <c r="AD104" s="172"/>
      <c r="AE104" s="182"/>
      <c r="AF104" s="182"/>
      <c r="AG104" s="182"/>
      <c r="AH104" s="182"/>
      <c r="AI104" s="182"/>
      <c r="AJ104" s="182"/>
      <c r="AK104" s="182"/>
      <c r="AL104" s="182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  <c r="DO104" s="160"/>
      <c r="DP104" s="160"/>
      <c r="DQ104" s="160"/>
      <c r="DR104" s="160"/>
      <c r="DS104" s="160"/>
      <c r="DT104" s="160"/>
      <c r="DU104" s="160"/>
      <c r="DV104" s="160"/>
      <c r="DW104" s="160"/>
      <c r="DX104" s="160"/>
      <c r="DY104" s="160"/>
      <c r="DZ104" s="160"/>
      <c r="EA104" s="160"/>
      <c r="EB104" s="160"/>
      <c r="EC104" s="160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160"/>
      <c r="EN104" s="160"/>
      <c r="EO104" s="160"/>
      <c r="EP104" s="160"/>
      <c r="EQ104" s="160"/>
      <c r="ER104" s="160"/>
      <c r="ES104" s="160"/>
      <c r="ET104" s="160"/>
      <c r="EU104" s="160"/>
      <c r="EV104" s="160"/>
      <c r="EW104" s="160"/>
      <c r="EX104" s="160"/>
      <c r="EY104" s="160"/>
      <c r="EZ104" s="160"/>
      <c r="FA104" s="160"/>
      <c r="FB104" s="160"/>
      <c r="FC104" s="160"/>
      <c r="FD104" s="160"/>
      <c r="FE104" s="160"/>
      <c r="FF104" s="160"/>
      <c r="FG104" s="160"/>
      <c r="FH104" s="160"/>
      <c r="FI104" s="160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160"/>
      <c r="FU104" s="160"/>
      <c r="FV104" s="160"/>
      <c r="FW104" s="160"/>
      <c r="FX104" s="160"/>
      <c r="FY104" s="160"/>
      <c r="FZ104" s="160"/>
      <c r="GA104" s="160"/>
      <c r="GB104" s="160"/>
      <c r="GC104" s="160"/>
      <c r="GD104" s="160"/>
      <c r="GE104" s="160"/>
      <c r="GF104" s="160"/>
      <c r="GG104" s="160"/>
      <c r="GH104" s="160"/>
      <c r="GI104" s="160"/>
      <c r="GJ104" s="160"/>
      <c r="GK104" s="160"/>
      <c r="GL104" s="160"/>
      <c r="GM104" s="160"/>
      <c r="GN104" s="160"/>
      <c r="GO104" s="160"/>
      <c r="GP104" s="160"/>
      <c r="GQ104" s="160"/>
      <c r="GR104" s="160"/>
      <c r="GS104" s="160"/>
      <c r="GT104" s="160"/>
      <c r="GU104" s="160"/>
      <c r="GV104" s="160"/>
      <c r="GW104" s="160"/>
      <c r="GX104" s="160"/>
      <c r="GY104" s="160"/>
      <c r="GZ104" s="160"/>
      <c r="HA104" s="160"/>
      <c r="HB104" s="160"/>
      <c r="HC104" s="160"/>
      <c r="HD104" s="160"/>
      <c r="HE104" s="160"/>
      <c r="HF104" s="160"/>
      <c r="HG104" s="160"/>
      <c r="HH104" s="160"/>
      <c r="HI104" s="160"/>
      <c r="HJ104" s="160"/>
      <c r="HK104" s="160"/>
      <c r="HL104" s="160"/>
      <c r="HM104" s="160"/>
      <c r="HN104" s="160"/>
      <c r="HO104" s="160"/>
      <c r="HP104" s="160"/>
      <c r="HQ104" s="160"/>
      <c r="HR104" s="160"/>
      <c r="HS104" s="160"/>
      <c r="HT104" s="160"/>
      <c r="HU104" s="160"/>
      <c r="HV104" s="160"/>
      <c r="HW104" s="160"/>
      <c r="HX104" s="160"/>
      <c r="HY104" s="160"/>
      <c r="HZ104" s="160"/>
      <c r="IA104" s="160"/>
      <c r="IB104" s="160"/>
      <c r="IC104" s="160"/>
      <c r="ID104" s="160"/>
      <c r="IE104" s="160"/>
      <c r="IF104" s="160"/>
      <c r="IG104" s="160"/>
      <c r="IH104" s="160"/>
      <c r="II104" s="160"/>
      <c r="IJ104" s="160"/>
      <c r="IK104" s="160"/>
      <c r="IL104" s="160"/>
      <c r="IM104" s="160"/>
      <c r="IN104" s="160"/>
      <c r="IO104" s="160"/>
      <c r="IP104" s="160"/>
      <c r="IQ104" s="160"/>
      <c r="IR104" s="160"/>
      <c r="IS104" s="160"/>
      <c r="IT104" s="160"/>
      <c r="IU104" s="160"/>
      <c r="IV104" s="160"/>
      <c r="IW104" s="160"/>
      <c r="IX104" s="160"/>
      <c r="IY104" s="160"/>
      <c r="IZ104" s="160"/>
      <c r="JA104" s="160"/>
      <c r="JB104" s="160"/>
      <c r="JC104" s="160"/>
      <c r="JD104" s="160"/>
      <c r="JE104" s="160"/>
      <c r="JF104" s="160"/>
      <c r="JG104" s="160"/>
      <c r="JH104" s="160"/>
      <c r="JI104" s="160"/>
      <c r="JJ104" s="160"/>
      <c r="JK104" s="160"/>
      <c r="JL104" s="160"/>
      <c r="JM104" s="160"/>
      <c r="JN104" s="160"/>
      <c r="JO104" s="160"/>
      <c r="JP104" s="160"/>
      <c r="JQ104" s="160"/>
      <c r="JR104" s="160"/>
      <c r="JS104" s="160"/>
      <c r="JT104" s="160"/>
      <c r="JU104" s="160"/>
      <c r="JV104" s="160"/>
      <c r="JW104" s="160"/>
      <c r="JX104" s="160"/>
      <c r="JY104" s="160"/>
      <c r="JZ104" s="160"/>
      <c r="KA104" s="160"/>
      <c r="KB104" s="160"/>
    </row>
    <row r="105" spans="1:288" s="255" customFormat="1" ht="13" x14ac:dyDescent="0.3">
      <c r="A105" s="257"/>
      <c r="B105" s="209"/>
      <c r="C105" s="231"/>
      <c r="D105" s="232"/>
      <c r="E105" s="258"/>
      <c r="F105" s="227"/>
      <c r="G105" s="233"/>
      <c r="H105" s="234"/>
      <c r="I105" s="258"/>
      <c r="J105" s="227"/>
      <c r="K105" s="233"/>
      <c r="L105" s="234"/>
      <c r="M105" s="258"/>
      <c r="N105" s="227"/>
      <c r="O105" s="233"/>
      <c r="P105" s="234"/>
      <c r="Q105" s="258"/>
      <c r="R105" s="227"/>
      <c r="S105" s="233"/>
      <c r="T105" s="234"/>
      <c r="U105" s="258"/>
      <c r="V105" s="227"/>
      <c r="W105" s="233"/>
      <c r="X105" s="234"/>
      <c r="Y105" s="258"/>
      <c r="Z105" s="227"/>
      <c r="AA105" s="233"/>
      <c r="AB105" s="234"/>
      <c r="AC105" s="216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60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0"/>
      <c r="DD105" s="160"/>
      <c r="DE105" s="160"/>
      <c r="DF105" s="160"/>
      <c r="DG105" s="160"/>
      <c r="DH105" s="160"/>
      <c r="DI105" s="160"/>
      <c r="DJ105" s="160"/>
      <c r="DK105" s="160"/>
      <c r="DL105" s="160"/>
      <c r="DM105" s="160"/>
      <c r="DN105" s="160"/>
      <c r="DO105" s="160"/>
      <c r="DP105" s="160"/>
      <c r="DQ105" s="160"/>
      <c r="DR105" s="160"/>
      <c r="DS105" s="160"/>
      <c r="DT105" s="160"/>
      <c r="DU105" s="160"/>
      <c r="DV105" s="160"/>
      <c r="DW105" s="160"/>
      <c r="DX105" s="160"/>
      <c r="DY105" s="160"/>
      <c r="DZ105" s="160"/>
      <c r="EA105" s="160"/>
      <c r="EB105" s="160"/>
      <c r="EC105" s="160"/>
      <c r="ED105" s="160"/>
      <c r="EE105" s="160"/>
      <c r="EF105" s="160"/>
      <c r="EG105" s="160"/>
      <c r="EH105" s="160"/>
      <c r="EI105" s="160"/>
      <c r="EJ105" s="160"/>
      <c r="EK105" s="160"/>
      <c r="EL105" s="160"/>
      <c r="EM105" s="160"/>
      <c r="EN105" s="160"/>
      <c r="EO105" s="160"/>
      <c r="EP105" s="160"/>
      <c r="EQ105" s="160"/>
      <c r="ER105" s="160"/>
      <c r="ES105" s="160"/>
      <c r="ET105" s="160"/>
      <c r="EU105" s="160"/>
      <c r="EV105" s="160"/>
      <c r="EW105" s="160"/>
      <c r="EX105" s="160"/>
      <c r="EY105" s="160"/>
      <c r="EZ105" s="160"/>
      <c r="FA105" s="160"/>
      <c r="FB105" s="160"/>
      <c r="FC105" s="160"/>
      <c r="FD105" s="160"/>
      <c r="FE105" s="160"/>
      <c r="FF105" s="160"/>
      <c r="FG105" s="160"/>
      <c r="FH105" s="160"/>
      <c r="FI105" s="160"/>
      <c r="FJ105" s="160"/>
      <c r="FK105" s="160"/>
      <c r="FL105" s="160"/>
      <c r="FM105" s="160"/>
      <c r="FN105" s="160"/>
      <c r="FO105" s="160"/>
      <c r="FP105" s="160"/>
      <c r="FQ105" s="160"/>
      <c r="FR105" s="160"/>
      <c r="FS105" s="160"/>
      <c r="FT105" s="160"/>
      <c r="FU105" s="160"/>
      <c r="FV105" s="160"/>
      <c r="FW105" s="160"/>
      <c r="FX105" s="160"/>
      <c r="FY105" s="160"/>
      <c r="FZ105" s="160"/>
      <c r="GA105" s="160"/>
      <c r="GB105" s="160"/>
      <c r="GC105" s="160"/>
      <c r="GD105" s="160"/>
      <c r="GE105" s="160"/>
      <c r="GF105" s="160"/>
      <c r="GG105" s="160"/>
      <c r="GH105" s="160"/>
      <c r="GI105" s="160"/>
      <c r="GJ105" s="160"/>
      <c r="GK105" s="160"/>
      <c r="GL105" s="160"/>
      <c r="GM105" s="160"/>
      <c r="GN105" s="160"/>
      <c r="GO105" s="160"/>
      <c r="GP105" s="160"/>
      <c r="GQ105" s="160"/>
      <c r="GR105" s="160"/>
      <c r="GS105" s="160"/>
      <c r="GT105" s="160"/>
      <c r="GU105" s="160"/>
      <c r="GV105" s="160"/>
      <c r="GW105" s="160"/>
      <c r="GX105" s="160"/>
      <c r="GY105" s="160"/>
      <c r="GZ105" s="160"/>
      <c r="HA105" s="160"/>
      <c r="HB105" s="160"/>
      <c r="HC105" s="160"/>
      <c r="HD105" s="160"/>
      <c r="HE105" s="160"/>
      <c r="HF105" s="160"/>
      <c r="HG105" s="160"/>
      <c r="HH105" s="160"/>
      <c r="HI105" s="160"/>
      <c r="HJ105" s="160"/>
      <c r="HK105" s="160"/>
      <c r="HL105" s="160"/>
      <c r="HM105" s="160"/>
      <c r="HN105" s="160"/>
      <c r="HO105" s="160"/>
      <c r="HP105" s="160"/>
      <c r="HQ105" s="160"/>
      <c r="HR105" s="160"/>
      <c r="HS105" s="160"/>
      <c r="HT105" s="160"/>
      <c r="HU105" s="160"/>
      <c r="HV105" s="160"/>
      <c r="HW105" s="160"/>
      <c r="HX105" s="160"/>
      <c r="HY105" s="160"/>
      <c r="HZ105" s="160"/>
      <c r="IA105" s="160"/>
      <c r="IB105" s="160"/>
      <c r="IC105" s="160"/>
      <c r="ID105" s="160"/>
      <c r="IE105" s="160"/>
      <c r="IF105" s="160"/>
      <c r="IG105" s="160"/>
      <c r="IH105" s="160"/>
      <c r="II105" s="160"/>
      <c r="IJ105" s="160"/>
      <c r="IK105" s="160"/>
      <c r="IL105" s="160"/>
      <c r="IM105" s="160"/>
      <c r="IN105" s="160"/>
      <c r="IO105" s="160"/>
      <c r="IP105" s="160"/>
      <c r="IQ105" s="160"/>
      <c r="IR105" s="160"/>
      <c r="IS105" s="160"/>
      <c r="IT105" s="160"/>
      <c r="IU105" s="160"/>
      <c r="IV105" s="160"/>
      <c r="IW105" s="160"/>
      <c r="IX105" s="160"/>
      <c r="IY105" s="160"/>
      <c r="IZ105" s="160"/>
      <c r="JA105" s="160"/>
      <c r="JB105" s="160"/>
      <c r="JC105" s="160"/>
      <c r="JD105" s="160"/>
      <c r="JE105" s="160"/>
      <c r="JF105" s="160"/>
      <c r="JG105" s="160"/>
      <c r="JH105" s="160"/>
      <c r="JI105" s="160"/>
      <c r="JJ105" s="160"/>
      <c r="JK105" s="160"/>
      <c r="JL105" s="160"/>
      <c r="JM105" s="160"/>
      <c r="JN105" s="160"/>
      <c r="JO105" s="160"/>
      <c r="JP105" s="160"/>
      <c r="JQ105" s="160"/>
      <c r="JR105" s="160"/>
      <c r="JS105" s="160"/>
      <c r="JT105" s="160"/>
      <c r="JU105" s="160"/>
      <c r="JV105" s="160"/>
      <c r="JW105" s="160"/>
      <c r="JX105" s="160"/>
      <c r="JY105" s="160"/>
      <c r="JZ105" s="160"/>
      <c r="KA105" s="160"/>
      <c r="KB105" s="160"/>
    </row>
    <row r="106" spans="1:288" s="255" customFormat="1" ht="65.5" customHeight="1" x14ac:dyDescent="0.3">
      <c r="A106" s="123" t="s">
        <v>368</v>
      </c>
      <c r="B106" s="124" t="s">
        <v>206</v>
      </c>
      <c r="C106" s="210">
        <f>ROUNDDOWN('7990NTP-P'!K44-('7990NTP-P'!K44*0.438),2)</f>
        <v>0</v>
      </c>
      <c r="D106" s="226">
        <f>'7990NTP-P'!C44</f>
        <v>0</v>
      </c>
      <c r="E106" s="149" t="s">
        <v>368</v>
      </c>
      <c r="F106" s="132" t="s">
        <v>206</v>
      </c>
      <c r="G106" s="228">
        <f>ROUNDDOWN('7990NTP-P'!L44-('7990NTP-P'!L44*0.438),2)</f>
        <v>0</v>
      </c>
      <c r="H106" s="229">
        <f>'7990NTP-P'!D44</f>
        <v>0</v>
      </c>
      <c r="I106" s="149" t="s">
        <v>368</v>
      </c>
      <c r="J106" s="132" t="s">
        <v>206</v>
      </c>
      <c r="K106" s="228">
        <f>ROUNDDOWN('7990NTP-P'!M44-('7990NTP-P'!M44*0.438),2)</f>
        <v>0</v>
      </c>
      <c r="L106" s="229">
        <f>'7990NTP-P'!E44</f>
        <v>0</v>
      </c>
      <c r="M106" s="464" t="s">
        <v>468</v>
      </c>
      <c r="N106" s="460" t="s">
        <v>206</v>
      </c>
      <c r="O106" s="228">
        <f>ROUNDDOWN('7990NTP-P'!N44-('7990NTP-P'!N44*0.438),2)</f>
        <v>0</v>
      </c>
      <c r="P106" s="229">
        <f>'7990NTP-P'!F44</f>
        <v>0</v>
      </c>
      <c r="Q106" s="464" t="s">
        <v>468</v>
      </c>
      <c r="R106" s="460" t="s">
        <v>206</v>
      </c>
      <c r="S106" s="228">
        <f>ROUNDDOWN('7990NTP-P'!O44-('7990NTP-P'!O44*0.438),2)</f>
        <v>0</v>
      </c>
      <c r="T106" s="229">
        <f>'7990NTP-P'!G44</f>
        <v>0</v>
      </c>
      <c r="U106" s="464" t="s">
        <v>468</v>
      </c>
      <c r="V106" s="460" t="s">
        <v>206</v>
      </c>
      <c r="W106" s="228">
        <f>ROUNDDOWN('7990NTP-P'!P44-('7990NTP-P'!P44*0.438),2)</f>
        <v>0</v>
      </c>
      <c r="X106" s="229">
        <f>'7990NTP-P'!H44</f>
        <v>0</v>
      </c>
      <c r="Y106" s="464" t="s">
        <v>468</v>
      </c>
      <c r="Z106" s="460" t="s">
        <v>206</v>
      </c>
      <c r="AA106" s="228">
        <f>ROUNDDOWN('7990NTP-P'!Q44-('7990NTP-P'!Q44*0.438),2)</f>
        <v>0</v>
      </c>
      <c r="AB106" s="229">
        <f>'7990NTP-P'!I44</f>
        <v>0</v>
      </c>
      <c r="AC106" s="216">
        <f t="shared" si="2"/>
        <v>0</v>
      </c>
      <c r="AD106" s="172"/>
      <c r="AE106" s="182"/>
      <c r="AF106" s="182"/>
      <c r="AG106" s="182"/>
      <c r="AH106" s="182"/>
      <c r="AI106" s="182"/>
      <c r="AJ106" s="182"/>
      <c r="AK106" s="182"/>
      <c r="AL106" s="182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0"/>
      <c r="CD106" s="160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0"/>
      <c r="CO106" s="160"/>
      <c r="CP106" s="160"/>
      <c r="CQ106" s="160"/>
      <c r="CR106" s="160"/>
      <c r="CS106" s="160"/>
      <c r="CT106" s="160"/>
      <c r="CU106" s="160"/>
      <c r="CV106" s="160"/>
      <c r="CW106" s="160"/>
      <c r="CX106" s="160"/>
      <c r="CY106" s="160"/>
      <c r="CZ106" s="160"/>
      <c r="DA106" s="160"/>
      <c r="DB106" s="160"/>
      <c r="DC106" s="160"/>
      <c r="DD106" s="160"/>
      <c r="DE106" s="160"/>
      <c r="DF106" s="160"/>
      <c r="DG106" s="160"/>
      <c r="DH106" s="160"/>
      <c r="DI106" s="160"/>
      <c r="DJ106" s="160"/>
      <c r="DK106" s="160"/>
      <c r="DL106" s="160"/>
      <c r="DM106" s="160"/>
      <c r="DN106" s="160"/>
      <c r="DO106" s="160"/>
      <c r="DP106" s="160"/>
      <c r="DQ106" s="160"/>
      <c r="DR106" s="160"/>
      <c r="DS106" s="160"/>
      <c r="DT106" s="160"/>
      <c r="DU106" s="160"/>
      <c r="DV106" s="160"/>
      <c r="DW106" s="160"/>
      <c r="DX106" s="160"/>
      <c r="DY106" s="160"/>
      <c r="DZ106" s="160"/>
      <c r="EA106" s="160"/>
      <c r="EB106" s="160"/>
      <c r="EC106" s="160"/>
      <c r="ED106" s="160"/>
      <c r="EE106" s="160"/>
      <c r="EF106" s="160"/>
      <c r="EG106" s="160"/>
      <c r="EH106" s="160"/>
      <c r="EI106" s="160"/>
      <c r="EJ106" s="160"/>
      <c r="EK106" s="160"/>
      <c r="EL106" s="160"/>
      <c r="EM106" s="160"/>
      <c r="EN106" s="160"/>
      <c r="EO106" s="160"/>
      <c r="EP106" s="160"/>
      <c r="EQ106" s="160"/>
      <c r="ER106" s="160"/>
      <c r="ES106" s="160"/>
      <c r="ET106" s="160"/>
      <c r="EU106" s="160"/>
      <c r="EV106" s="160"/>
      <c r="EW106" s="160"/>
      <c r="EX106" s="160"/>
      <c r="EY106" s="160"/>
      <c r="EZ106" s="160"/>
      <c r="FA106" s="160"/>
      <c r="FB106" s="160"/>
      <c r="FC106" s="160"/>
      <c r="FD106" s="160"/>
      <c r="FE106" s="160"/>
      <c r="FF106" s="160"/>
      <c r="FG106" s="160"/>
      <c r="FH106" s="160"/>
      <c r="FI106" s="160"/>
      <c r="FJ106" s="160"/>
      <c r="FK106" s="160"/>
      <c r="FL106" s="160"/>
      <c r="FM106" s="160"/>
      <c r="FN106" s="160"/>
      <c r="FO106" s="160"/>
      <c r="FP106" s="160"/>
      <c r="FQ106" s="160"/>
      <c r="FR106" s="160"/>
      <c r="FS106" s="160"/>
      <c r="FT106" s="160"/>
      <c r="FU106" s="160"/>
      <c r="FV106" s="160"/>
      <c r="FW106" s="160"/>
      <c r="FX106" s="160"/>
      <c r="FY106" s="160"/>
      <c r="FZ106" s="160"/>
      <c r="GA106" s="160"/>
      <c r="GB106" s="160"/>
      <c r="GC106" s="160"/>
      <c r="GD106" s="160"/>
      <c r="GE106" s="160"/>
      <c r="GF106" s="160"/>
      <c r="GG106" s="160"/>
      <c r="GH106" s="160"/>
      <c r="GI106" s="160"/>
      <c r="GJ106" s="160"/>
      <c r="GK106" s="160"/>
      <c r="GL106" s="160"/>
      <c r="GM106" s="160"/>
      <c r="GN106" s="160"/>
      <c r="GO106" s="160"/>
      <c r="GP106" s="160"/>
      <c r="GQ106" s="160"/>
      <c r="GR106" s="160"/>
      <c r="GS106" s="160"/>
      <c r="GT106" s="160"/>
      <c r="GU106" s="160"/>
      <c r="GV106" s="160"/>
      <c r="GW106" s="160"/>
      <c r="GX106" s="160"/>
      <c r="GY106" s="160"/>
      <c r="GZ106" s="160"/>
      <c r="HA106" s="160"/>
      <c r="HB106" s="160"/>
      <c r="HC106" s="160"/>
      <c r="HD106" s="160"/>
      <c r="HE106" s="160"/>
      <c r="HF106" s="160"/>
      <c r="HG106" s="160"/>
      <c r="HH106" s="160"/>
      <c r="HI106" s="160"/>
      <c r="HJ106" s="160"/>
      <c r="HK106" s="160"/>
      <c r="HL106" s="160"/>
      <c r="HM106" s="160"/>
      <c r="HN106" s="160"/>
      <c r="HO106" s="160"/>
      <c r="HP106" s="160"/>
      <c r="HQ106" s="160"/>
      <c r="HR106" s="160"/>
      <c r="HS106" s="160"/>
      <c r="HT106" s="160"/>
      <c r="HU106" s="160"/>
      <c r="HV106" s="160"/>
      <c r="HW106" s="160"/>
      <c r="HX106" s="160"/>
      <c r="HY106" s="160"/>
      <c r="HZ106" s="160"/>
      <c r="IA106" s="160"/>
      <c r="IB106" s="160"/>
      <c r="IC106" s="160"/>
      <c r="ID106" s="160"/>
      <c r="IE106" s="160"/>
      <c r="IF106" s="160"/>
      <c r="IG106" s="160"/>
      <c r="IH106" s="160"/>
      <c r="II106" s="160"/>
      <c r="IJ106" s="160"/>
      <c r="IK106" s="160"/>
      <c r="IL106" s="160"/>
      <c r="IM106" s="160"/>
      <c r="IN106" s="160"/>
      <c r="IO106" s="160"/>
      <c r="IP106" s="160"/>
      <c r="IQ106" s="160"/>
      <c r="IR106" s="160"/>
      <c r="IS106" s="160"/>
      <c r="IT106" s="160"/>
      <c r="IU106" s="160"/>
      <c r="IV106" s="160"/>
      <c r="IW106" s="160"/>
      <c r="IX106" s="160"/>
      <c r="IY106" s="160"/>
      <c r="IZ106" s="160"/>
      <c r="JA106" s="160"/>
      <c r="JB106" s="160"/>
      <c r="JC106" s="160"/>
      <c r="JD106" s="160"/>
      <c r="JE106" s="160"/>
      <c r="JF106" s="160"/>
      <c r="JG106" s="160"/>
      <c r="JH106" s="160"/>
      <c r="JI106" s="160"/>
      <c r="JJ106" s="160"/>
      <c r="JK106" s="160"/>
      <c r="JL106" s="160"/>
      <c r="JM106" s="160"/>
      <c r="JN106" s="160"/>
      <c r="JO106" s="160"/>
      <c r="JP106" s="160"/>
      <c r="JQ106" s="160"/>
      <c r="JR106" s="160"/>
      <c r="JS106" s="160"/>
      <c r="JT106" s="160"/>
      <c r="JU106" s="160"/>
      <c r="JV106" s="160"/>
      <c r="JW106" s="160"/>
      <c r="JX106" s="160"/>
      <c r="JY106" s="160"/>
      <c r="JZ106" s="160"/>
      <c r="KA106" s="160"/>
      <c r="KB106" s="160"/>
    </row>
    <row r="107" spans="1:288" s="255" customFormat="1" ht="67.5" customHeight="1" x14ac:dyDescent="0.3">
      <c r="A107" s="123" t="s">
        <v>369</v>
      </c>
      <c r="B107" s="124" t="s">
        <v>348</v>
      </c>
      <c r="C107" s="210">
        <f>ROUNDUP('7990NTP-P'!K44*0.438,2)</f>
        <v>0</v>
      </c>
      <c r="D107" s="213"/>
      <c r="E107" s="149" t="s">
        <v>369</v>
      </c>
      <c r="F107" s="132" t="s">
        <v>348</v>
      </c>
      <c r="G107" s="228">
        <f>ROUNDUP('7990NTP-P'!L44*0.438,2)</f>
        <v>0</v>
      </c>
      <c r="H107" s="239"/>
      <c r="I107" s="149" t="s">
        <v>369</v>
      </c>
      <c r="J107" s="132" t="s">
        <v>348</v>
      </c>
      <c r="K107" s="228">
        <f>ROUNDUP('7990NTP-P'!M44*0.438,2)</f>
        <v>0</v>
      </c>
      <c r="L107" s="239"/>
      <c r="M107" s="464" t="s">
        <v>469</v>
      </c>
      <c r="N107" s="460" t="s">
        <v>470</v>
      </c>
      <c r="O107" s="228">
        <f>ROUNDUP('7990NTP-P'!N44*0.438,2)</f>
        <v>0</v>
      </c>
      <c r="P107" s="239"/>
      <c r="Q107" s="464" t="s">
        <v>469</v>
      </c>
      <c r="R107" s="460" t="s">
        <v>470</v>
      </c>
      <c r="S107" s="228">
        <f>ROUNDUP('7990NTP-P'!O44*0.438,2)</f>
        <v>0</v>
      </c>
      <c r="T107" s="239"/>
      <c r="U107" s="464" t="s">
        <v>469</v>
      </c>
      <c r="V107" s="460" t="s">
        <v>470</v>
      </c>
      <c r="W107" s="228">
        <f>ROUNDUP('7990NTP-P'!P44*0.438,2)</f>
        <v>0</v>
      </c>
      <c r="X107" s="239"/>
      <c r="Y107" s="464" t="s">
        <v>469</v>
      </c>
      <c r="Z107" s="460" t="s">
        <v>470</v>
      </c>
      <c r="AA107" s="228">
        <f>ROUNDUP('7990NTP-P'!Q44*0.438,2)</f>
        <v>0</v>
      </c>
      <c r="AB107" s="239"/>
      <c r="AC107" s="216">
        <f t="shared" si="2"/>
        <v>0</v>
      </c>
      <c r="AD107" s="172"/>
      <c r="AE107" s="182"/>
      <c r="AF107" s="182"/>
      <c r="AG107" s="182"/>
      <c r="AH107" s="182"/>
      <c r="AI107" s="182"/>
      <c r="AJ107" s="182"/>
      <c r="AK107" s="182"/>
      <c r="AL107" s="182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0"/>
      <c r="CD107" s="160"/>
      <c r="CE107" s="160"/>
      <c r="CF107" s="160"/>
      <c r="CG107" s="160"/>
      <c r="CH107" s="160"/>
      <c r="CI107" s="160"/>
      <c r="CJ107" s="160"/>
      <c r="CK107" s="160"/>
      <c r="CL107" s="160"/>
      <c r="CM107" s="160"/>
      <c r="CN107" s="160"/>
      <c r="CO107" s="160"/>
      <c r="CP107" s="160"/>
      <c r="CQ107" s="160"/>
      <c r="CR107" s="160"/>
      <c r="CS107" s="160"/>
      <c r="CT107" s="160"/>
      <c r="CU107" s="160"/>
      <c r="CV107" s="160"/>
      <c r="CW107" s="160"/>
      <c r="CX107" s="160"/>
      <c r="CY107" s="160"/>
      <c r="CZ107" s="160"/>
      <c r="DA107" s="160"/>
      <c r="DB107" s="160"/>
      <c r="DC107" s="160"/>
      <c r="DD107" s="160"/>
      <c r="DE107" s="160"/>
      <c r="DF107" s="160"/>
      <c r="DG107" s="160"/>
      <c r="DH107" s="160"/>
      <c r="DI107" s="160"/>
      <c r="DJ107" s="160"/>
      <c r="DK107" s="160"/>
      <c r="DL107" s="160"/>
      <c r="DM107" s="160"/>
      <c r="DN107" s="160"/>
      <c r="DO107" s="160"/>
      <c r="DP107" s="160"/>
      <c r="DQ107" s="160"/>
      <c r="DR107" s="160"/>
      <c r="DS107" s="160"/>
      <c r="DT107" s="160"/>
      <c r="DU107" s="160"/>
      <c r="DV107" s="160"/>
      <c r="DW107" s="160"/>
      <c r="DX107" s="160"/>
      <c r="DY107" s="160"/>
      <c r="DZ107" s="160"/>
      <c r="EA107" s="160"/>
      <c r="EB107" s="160"/>
      <c r="EC107" s="160"/>
      <c r="ED107" s="160"/>
      <c r="EE107" s="160"/>
      <c r="EF107" s="160"/>
      <c r="EG107" s="160"/>
      <c r="EH107" s="160"/>
      <c r="EI107" s="160"/>
      <c r="EJ107" s="160"/>
      <c r="EK107" s="160"/>
      <c r="EL107" s="160"/>
      <c r="EM107" s="160"/>
      <c r="EN107" s="160"/>
      <c r="EO107" s="160"/>
      <c r="EP107" s="160"/>
      <c r="EQ107" s="160"/>
      <c r="ER107" s="160"/>
      <c r="ES107" s="160"/>
      <c r="ET107" s="160"/>
      <c r="EU107" s="160"/>
      <c r="EV107" s="160"/>
      <c r="EW107" s="160"/>
      <c r="EX107" s="160"/>
      <c r="EY107" s="160"/>
      <c r="EZ107" s="160"/>
      <c r="FA107" s="160"/>
      <c r="FB107" s="160"/>
      <c r="FC107" s="160"/>
      <c r="FD107" s="160"/>
      <c r="FE107" s="160"/>
      <c r="FF107" s="160"/>
      <c r="FG107" s="160"/>
      <c r="FH107" s="160"/>
      <c r="FI107" s="160"/>
      <c r="FJ107" s="160"/>
      <c r="FK107" s="160"/>
      <c r="FL107" s="160"/>
      <c r="FM107" s="160"/>
      <c r="FN107" s="160"/>
      <c r="FO107" s="160"/>
      <c r="FP107" s="160"/>
      <c r="FQ107" s="160"/>
      <c r="FR107" s="160"/>
      <c r="FS107" s="160"/>
      <c r="FT107" s="160"/>
      <c r="FU107" s="160"/>
      <c r="FV107" s="160"/>
      <c r="FW107" s="160"/>
      <c r="FX107" s="160"/>
      <c r="FY107" s="160"/>
      <c r="FZ107" s="160"/>
      <c r="GA107" s="160"/>
      <c r="GB107" s="160"/>
      <c r="GC107" s="160"/>
      <c r="GD107" s="160"/>
      <c r="GE107" s="160"/>
      <c r="GF107" s="160"/>
      <c r="GG107" s="160"/>
      <c r="GH107" s="160"/>
      <c r="GI107" s="160"/>
      <c r="GJ107" s="160"/>
      <c r="GK107" s="160"/>
      <c r="GL107" s="160"/>
      <c r="GM107" s="160"/>
      <c r="GN107" s="160"/>
      <c r="GO107" s="160"/>
      <c r="GP107" s="160"/>
      <c r="GQ107" s="160"/>
      <c r="GR107" s="160"/>
      <c r="GS107" s="160"/>
      <c r="GT107" s="160"/>
      <c r="GU107" s="160"/>
      <c r="GV107" s="160"/>
      <c r="GW107" s="160"/>
      <c r="GX107" s="160"/>
      <c r="GY107" s="160"/>
      <c r="GZ107" s="160"/>
      <c r="HA107" s="160"/>
      <c r="HB107" s="160"/>
      <c r="HC107" s="160"/>
      <c r="HD107" s="160"/>
      <c r="HE107" s="160"/>
      <c r="HF107" s="160"/>
      <c r="HG107" s="160"/>
      <c r="HH107" s="160"/>
      <c r="HI107" s="160"/>
      <c r="HJ107" s="160"/>
      <c r="HK107" s="160"/>
      <c r="HL107" s="160"/>
      <c r="HM107" s="160"/>
      <c r="HN107" s="160"/>
      <c r="HO107" s="160"/>
      <c r="HP107" s="160"/>
      <c r="HQ107" s="160"/>
      <c r="HR107" s="160"/>
      <c r="HS107" s="160"/>
      <c r="HT107" s="160"/>
      <c r="HU107" s="160"/>
      <c r="HV107" s="160"/>
      <c r="HW107" s="160"/>
      <c r="HX107" s="160"/>
      <c r="HY107" s="160"/>
      <c r="HZ107" s="160"/>
      <c r="IA107" s="160"/>
      <c r="IB107" s="160"/>
      <c r="IC107" s="160"/>
      <c r="ID107" s="160"/>
      <c r="IE107" s="160"/>
      <c r="IF107" s="160"/>
      <c r="IG107" s="160"/>
      <c r="IH107" s="160"/>
      <c r="II107" s="160"/>
      <c r="IJ107" s="160"/>
      <c r="IK107" s="160"/>
      <c r="IL107" s="160"/>
      <c r="IM107" s="160"/>
      <c r="IN107" s="160"/>
      <c r="IO107" s="160"/>
      <c r="IP107" s="160"/>
      <c r="IQ107" s="160"/>
      <c r="IR107" s="160"/>
      <c r="IS107" s="160"/>
      <c r="IT107" s="160"/>
      <c r="IU107" s="160"/>
      <c r="IV107" s="160"/>
      <c r="IW107" s="160"/>
      <c r="IX107" s="160"/>
      <c r="IY107" s="160"/>
      <c r="IZ107" s="160"/>
      <c r="JA107" s="160"/>
      <c r="JB107" s="160"/>
      <c r="JC107" s="160"/>
      <c r="JD107" s="160"/>
      <c r="JE107" s="160"/>
      <c r="JF107" s="160"/>
      <c r="JG107" s="160"/>
      <c r="JH107" s="160"/>
      <c r="JI107" s="160"/>
      <c r="JJ107" s="160"/>
      <c r="JK107" s="160"/>
      <c r="JL107" s="160"/>
      <c r="JM107" s="160"/>
      <c r="JN107" s="160"/>
      <c r="JO107" s="160"/>
      <c r="JP107" s="160"/>
      <c r="JQ107" s="160"/>
      <c r="JR107" s="160"/>
      <c r="JS107" s="160"/>
      <c r="JT107" s="160"/>
      <c r="JU107" s="160"/>
      <c r="JV107" s="160"/>
      <c r="JW107" s="160"/>
      <c r="JX107" s="160"/>
      <c r="JY107" s="160"/>
      <c r="JZ107" s="160"/>
      <c r="KA107" s="160"/>
      <c r="KB107" s="160"/>
    </row>
    <row r="108" spans="1:288" s="255" customFormat="1" ht="14" x14ac:dyDescent="0.3">
      <c r="A108" s="256"/>
      <c r="B108" s="240"/>
      <c r="C108" s="210"/>
      <c r="D108" s="213"/>
      <c r="E108" s="208"/>
      <c r="F108" s="241"/>
      <c r="G108" s="228"/>
      <c r="H108" s="239"/>
      <c r="I108" s="208"/>
      <c r="J108" s="241"/>
      <c r="K108" s="228"/>
      <c r="L108" s="239"/>
      <c r="M108" s="208"/>
      <c r="N108" s="241"/>
      <c r="O108" s="228"/>
      <c r="P108" s="239"/>
      <c r="Q108" s="208"/>
      <c r="R108" s="241"/>
      <c r="S108" s="228"/>
      <c r="T108" s="239"/>
      <c r="U108" s="208"/>
      <c r="V108" s="241"/>
      <c r="W108" s="228"/>
      <c r="X108" s="239"/>
      <c r="Y108" s="208"/>
      <c r="Z108" s="241"/>
      <c r="AA108" s="228"/>
      <c r="AB108" s="239"/>
      <c r="AC108" s="216"/>
      <c r="AD108" s="172"/>
      <c r="AE108" s="182"/>
      <c r="AF108" s="182"/>
      <c r="AG108" s="182"/>
      <c r="AH108" s="182"/>
      <c r="AI108" s="182"/>
      <c r="AJ108" s="182"/>
      <c r="AK108" s="182"/>
      <c r="AL108" s="182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60"/>
      <c r="CB108" s="160"/>
      <c r="CC108" s="160"/>
      <c r="CD108" s="160"/>
      <c r="CE108" s="160"/>
      <c r="CF108" s="160"/>
      <c r="CG108" s="160"/>
      <c r="CH108" s="160"/>
      <c r="CI108" s="160"/>
      <c r="CJ108" s="160"/>
      <c r="CK108" s="160"/>
      <c r="CL108" s="160"/>
      <c r="CM108" s="160"/>
      <c r="CN108" s="160"/>
      <c r="CO108" s="160"/>
      <c r="CP108" s="160"/>
      <c r="CQ108" s="160"/>
      <c r="CR108" s="160"/>
      <c r="CS108" s="160"/>
      <c r="CT108" s="160"/>
      <c r="CU108" s="160"/>
      <c r="CV108" s="160"/>
      <c r="CW108" s="160"/>
      <c r="CX108" s="160"/>
      <c r="CY108" s="160"/>
      <c r="CZ108" s="160"/>
      <c r="DA108" s="160"/>
      <c r="DB108" s="160"/>
      <c r="DC108" s="160"/>
      <c r="DD108" s="160"/>
      <c r="DE108" s="160"/>
      <c r="DF108" s="160"/>
      <c r="DG108" s="160"/>
      <c r="DH108" s="160"/>
      <c r="DI108" s="160"/>
      <c r="DJ108" s="160"/>
      <c r="DK108" s="160"/>
      <c r="DL108" s="160"/>
      <c r="DM108" s="160"/>
      <c r="DN108" s="160"/>
      <c r="DO108" s="160"/>
      <c r="DP108" s="160"/>
      <c r="DQ108" s="160"/>
      <c r="DR108" s="160"/>
      <c r="DS108" s="160"/>
      <c r="DT108" s="160"/>
      <c r="DU108" s="160"/>
      <c r="DV108" s="160"/>
      <c r="DW108" s="160"/>
      <c r="DX108" s="160"/>
      <c r="DY108" s="160"/>
      <c r="DZ108" s="160"/>
      <c r="EA108" s="160"/>
      <c r="EB108" s="160"/>
      <c r="EC108" s="160"/>
      <c r="ED108" s="160"/>
      <c r="EE108" s="160"/>
      <c r="EF108" s="160"/>
      <c r="EG108" s="160"/>
      <c r="EH108" s="160"/>
      <c r="EI108" s="160"/>
      <c r="EJ108" s="160"/>
      <c r="EK108" s="160"/>
      <c r="EL108" s="160"/>
      <c r="EM108" s="160"/>
      <c r="EN108" s="160"/>
      <c r="EO108" s="160"/>
      <c r="EP108" s="160"/>
      <c r="EQ108" s="160"/>
      <c r="ER108" s="160"/>
      <c r="ES108" s="160"/>
      <c r="ET108" s="160"/>
      <c r="EU108" s="160"/>
      <c r="EV108" s="160"/>
      <c r="EW108" s="160"/>
      <c r="EX108" s="160"/>
      <c r="EY108" s="160"/>
      <c r="EZ108" s="160"/>
      <c r="FA108" s="160"/>
      <c r="FB108" s="160"/>
      <c r="FC108" s="160"/>
      <c r="FD108" s="160"/>
      <c r="FE108" s="160"/>
      <c r="FF108" s="160"/>
      <c r="FG108" s="160"/>
      <c r="FH108" s="160"/>
      <c r="FI108" s="160"/>
      <c r="FJ108" s="160"/>
      <c r="FK108" s="160"/>
      <c r="FL108" s="160"/>
      <c r="FM108" s="160"/>
      <c r="FN108" s="160"/>
      <c r="FO108" s="160"/>
      <c r="FP108" s="160"/>
      <c r="FQ108" s="160"/>
      <c r="FR108" s="160"/>
      <c r="FS108" s="160"/>
      <c r="FT108" s="160"/>
      <c r="FU108" s="160"/>
      <c r="FV108" s="160"/>
      <c r="FW108" s="160"/>
      <c r="FX108" s="160"/>
      <c r="FY108" s="160"/>
      <c r="FZ108" s="160"/>
      <c r="GA108" s="160"/>
      <c r="GB108" s="160"/>
      <c r="GC108" s="160"/>
      <c r="GD108" s="160"/>
      <c r="GE108" s="160"/>
      <c r="GF108" s="160"/>
      <c r="GG108" s="160"/>
      <c r="GH108" s="160"/>
      <c r="GI108" s="160"/>
      <c r="GJ108" s="160"/>
      <c r="GK108" s="160"/>
      <c r="GL108" s="160"/>
      <c r="GM108" s="160"/>
      <c r="GN108" s="160"/>
      <c r="GO108" s="160"/>
      <c r="GP108" s="160"/>
      <c r="GQ108" s="160"/>
      <c r="GR108" s="160"/>
      <c r="GS108" s="160"/>
      <c r="GT108" s="160"/>
      <c r="GU108" s="160"/>
      <c r="GV108" s="160"/>
      <c r="GW108" s="160"/>
      <c r="GX108" s="160"/>
      <c r="GY108" s="160"/>
      <c r="GZ108" s="160"/>
      <c r="HA108" s="160"/>
      <c r="HB108" s="160"/>
      <c r="HC108" s="160"/>
      <c r="HD108" s="160"/>
      <c r="HE108" s="160"/>
      <c r="HF108" s="160"/>
      <c r="HG108" s="160"/>
      <c r="HH108" s="160"/>
      <c r="HI108" s="160"/>
      <c r="HJ108" s="160"/>
      <c r="HK108" s="160"/>
      <c r="HL108" s="160"/>
      <c r="HM108" s="160"/>
      <c r="HN108" s="160"/>
      <c r="HO108" s="160"/>
      <c r="HP108" s="160"/>
      <c r="HQ108" s="160"/>
      <c r="HR108" s="160"/>
      <c r="HS108" s="160"/>
      <c r="HT108" s="160"/>
      <c r="HU108" s="160"/>
      <c r="HV108" s="160"/>
      <c r="HW108" s="160"/>
      <c r="HX108" s="160"/>
      <c r="HY108" s="160"/>
      <c r="HZ108" s="160"/>
      <c r="IA108" s="160"/>
      <c r="IB108" s="160"/>
      <c r="IC108" s="160"/>
      <c r="ID108" s="160"/>
      <c r="IE108" s="160"/>
      <c r="IF108" s="160"/>
      <c r="IG108" s="160"/>
      <c r="IH108" s="160"/>
      <c r="II108" s="160"/>
      <c r="IJ108" s="160"/>
      <c r="IK108" s="160"/>
      <c r="IL108" s="160"/>
      <c r="IM108" s="160"/>
      <c r="IN108" s="160"/>
      <c r="IO108" s="160"/>
      <c r="IP108" s="160"/>
      <c r="IQ108" s="160"/>
      <c r="IR108" s="160"/>
      <c r="IS108" s="160"/>
      <c r="IT108" s="160"/>
      <c r="IU108" s="160"/>
      <c r="IV108" s="160"/>
      <c r="IW108" s="160"/>
      <c r="IX108" s="160"/>
      <c r="IY108" s="160"/>
      <c r="IZ108" s="160"/>
      <c r="JA108" s="160"/>
      <c r="JB108" s="160"/>
      <c r="JC108" s="160"/>
      <c r="JD108" s="160"/>
      <c r="JE108" s="160"/>
      <c r="JF108" s="160"/>
      <c r="JG108" s="160"/>
      <c r="JH108" s="160"/>
      <c r="JI108" s="160"/>
      <c r="JJ108" s="160"/>
      <c r="JK108" s="160"/>
      <c r="JL108" s="160"/>
      <c r="JM108" s="160"/>
      <c r="JN108" s="160"/>
      <c r="JO108" s="160"/>
      <c r="JP108" s="160"/>
      <c r="JQ108" s="160"/>
      <c r="JR108" s="160"/>
      <c r="JS108" s="160"/>
      <c r="JT108" s="160"/>
      <c r="JU108" s="160"/>
      <c r="JV108" s="160"/>
      <c r="JW108" s="160"/>
      <c r="JX108" s="160"/>
      <c r="JY108" s="160"/>
      <c r="JZ108" s="160"/>
      <c r="KA108" s="160"/>
      <c r="KB108" s="160"/>
    </row>
    <row r="109" spans="1:288" s="255" customFormat="1" ht="63" x14ac:dyDescent="0.3">
      <c r="A109" s="123" t="s">
        <v>299</v>
      </c>
      <c r="B109" s="124" t="s">
        <v>207</v>
      </c>
      <c r="C109" s="210">
        <f>ROUNDDOWN('7990NTP-P'!K$45-('7990NTP-P'!K$45*0.438),2)</f>
        <v>0</v>
      </c>
      <c r="D109" s="226">
        <f>'7990NTP-P'!C45</f>
        <v>0</v>
      </c>
      <c r="E109" s="149" t="s">
        <v>299</v>
      </c>
      <c r="F109" s="132" t="s">
        <v>207</v>
      </c>
      <c r="G109" s="228">
        <f>ROUNDDOWN('7990NTP-P'!L$45-('7990NTP-P'!L$45*0.438),2)</f>
        <v>0</v>
      </c>
      <c r="H109" s="229">
        <f>'7990NTP-P'!D45</f>
        <v>0</v>
      </c>
      <c r="I109" s="149" t="s">
        <v>299</v>
      </c>
      <c r="J109" s="132" t="s">
        <v>207</v>
      </c>
      <c r="K109" s="228">
        <f>ROUNDDOWN('7990NTP-P'!M$45-('7990NTP-P'!M$45*0.438),2)</f>
        <v>0</v>
      </c>
      <c r="L109" s="229">
        <f>'7990NTP-P'!E45</f>
        <v>0</v>
      </c>
      <c r="M109" s="464" t="s">
        <v>471</v>
      </c>
      <c r="N109" s="460" t="s">
        <v>207</v>
      </c>
      <c r="O109" s="228">
        <f>ROUNDDOWN('7990NTP-P'!N$45-('7990NTP-P'!N$45*0.438),2)</f>
        <v>0</v>
      </c>
      <c r="P109" s="229">
        <f>'7990NTP-P'!F45</f>
        <v>0</v>
      </c>
      <c r="Q109" s="464" t="s">
        <v>471</v>
      </c>
      <c r="R109" s="460" t="s">
        <v>207</v>
      </c>
      <c r="S109" s="228">
        <f>ROUNDDOWN('7990NTP-P'!O$45-('7990NTP-P'!O$45*0.438),2)</f>
        <v>0</v>
      </c>
      <c r="T109" s="229">
        <f>'7990NTP-P'!G45</f>
        <v>0</v>
      </c>
      <c r="U109" s="464" t="s">
        <v>471</v>
      </c>
      <c r="V109" s="460" t="s">
        <v>207</v>
      </c>
      <c r="W109" s="228">
        <f>ROUNDDOWN('7990NTP-P'!P$45-('7990NTP-P'!P$45*0.438),2)</f>
        <v>0</v>
      </c>
      <c r="X109" s="229">
        <f>'7990NTP-P'!H45</f>
        <v>0</v>
      </c>
      <c r="Y109" s="464" t="s">
        <v>471</v>
      </c>
      <c r="Z109" s="460" t="s">
        <v>207</v>
      </c>
      <c r="AA109" s="228">
        <f>ROUNDDOWN('7990NTP-P'!Q$45-('7990NTP-P'!Q$45*0.438),2)</f>
        <v>0</v>
      </c>
      <c r="AB109" s="229">
        <f>'7990NTP-P'!I45</f>
        <v>0</v>
      </c>
      <c r="AC109" s="216">
        <f t="shared" si="2"/>
        <v>0</v>
      </c>
      <c r="AD109" s="172"/>
      <c r="AE109" s="182"/>
      <c r="AF109" s="182"/>
      <c r="AG109" s="182"/>
      <c r="AH109" s="182"/>
      <c r="AI109" s="182"/>
      <c r="AJ109" s="182"/>
      <c r="AK109" s="182"/>
      <c r="AL109" s="182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0"/>
      <c r="CB109" s="160"/>
      <c r="CC109" s="160"/>
      <c r="CD109" s="160"/>
      <c r="CE109" s="160"/>
      <c r="CF109" s="160"/>
      <c r="CG109" s="160"/>
      <c r="CH109" s="160"/>
      <c r="CI109" s="160"/>
      <c r="CJ109" s="160"/>
      <c r="CK109" s="160"/>
      <c r="CL109" s="160"/>
      <c r="CM109" s="160"/>
      <c r="CN109" s="160"/>
      <c r="CO109" s="160"/>
      <c r="CP109" s="160"/>
      <c r="CQ109" s="160"/>
      <c r="CR109" s="160"/>
      <c r="CS109" s="160"/>
      <c r="CT109" s="160"/>
      <c r="CU109" s="160"/>
      <c r="CV109" s="160"/>
      <c r="CW109" s="160"/>
      <c r="CX109" s="160"/>
      <c r="CY109" s="160"/>
      <c r="CZ109" s="160"/>
      <c r="DA109" s="160"/>
      <c r="DB109" s="160"/>
      <c r="DC109" s="160"/>
      <c r="DD109" s="160"/>
      <c r="DE109" s="160"/>
      <c r="DF109" s="160"/>
      <c r="DG109" s="160"/>
      <c r="DH109" s="160"/>
      <c r="DI109" s="160"/>
      <c r="DJ109" s="160"/>
      <c r="DK109" s="160"/>
      <c r="DL109" s="160"/>
      <c r="DM109" s="160"/>
      <c r="DN109" s="160"/>
      <c r="DO109" s="160"/>
      <c r="DP109" s="160"/>
      <c r="DQ109" s="160"/>
      <c r="DR109" s="160"/>
      <c r="DS109" s="160"/>
      <c r="DT109" s="160"/>
      <c r="DU109" s="160"/>
      <c r="DV109" s="160"/>
      <c r="DW109" s="160"/>
      <c r="DX109" s="160"/>
      <c r="DY109" s="160"/>
      <c r="DZ109" s="160"/>
      <c r="EA109" s="160"/>
      <c r="EB109" s="160"/>
      <c r="EC109" s="160"/>
      <c r="ED109" s="160"/>
      <c r="EE109" s="160"/>
      <c r="EF109" s="160"/>
      <c r="EG109" s="160"/>
      <c r="EH109" s="160"/>
      <c r="EI109" s="160"/>
      <c r="EJ109" s="160"/>
      <c r="EK109" s="160"/>
      <c r="EL109" s="160"/>
      <c r="EM109" s="160"/>
      <c r="EN109" s="160"/>
      <c r="EO109" s="160"/>
      <c r="EP109" s="160"/>
      <c r="EQ109" s="160"/>
      <c r="ER109" s="160"/>
      <c r="ES109" s="160"/>
      <c r="ET109" s="160"/>
      <c r="EU109" s="160"/>
      <c r="EV109" s="160"/>
      <c r="EW109" s="160"/>
      <c r="EX109" s="160"/>
      <c r="EY109" s="160"/>
      <c r="EZ109" s="160"/>
      <c r="FA109" s="160"/>
      <c r="FB109" s="160"/>
      <c r="FC109" s="160"/>
      <c r="FD109" s="160"/>
      <c r="FE109" s="160"/>
      <c r="FF109" s="160"/>
      <c r="FG109" s="160"/>
      <c r="FH109" s="160"/>
      <c r="FI109" s="160"/>
      <c r="FJ109" s="160"/>
      <c r="FK109" s="160"/>
      <c r="FL109" s="160"/>
      <c r="FM109" s="160"/>
      <c r="FN109" s="160"/>
      <c r="FO109" s="160"/>
      <c r="FP109" s="160"/>
      <c r="FQ109" s="160"/>
      <c r="FR109" s="160"/>
      <c r="FS109" s="160"/>
      <c r="FT109" s="160"/>
      <c r="FU109" s="160"/>
      <c r="FV109" s="160"/>
      <c r="FW109" s="160"/>
      <c r="FX109" s="160"/>
      <c r="FY109" s="160"/>
      <c r="FZ109" s="160"/>
      <c r="GA109" s="160"/>
      <c r="GB109" s="160"/>
      <c r="GC109" s="160"/>
      <c r="GD109" s="160"/>
      <c r="GE109" s="160"/>
      <c r="GF109" s="160"/>
      <c r="GG109" s="160"/>
      <c r="GH109" s="160"/>
      <c r="GI109" s="160"/>
      <c r="GJ109" s="160"/>
      <c r="GK109" s="160"/>
      <c r="GL109" s="160"/>
      <c r="GM109" s="160"/>
      <c r="GN109" s="160"/>
      <c r="GO109" s="160"/>
      <c r="GP109" s="160"/>
      <c r="GQ109" s="160"/>
      <c r="GR109" s="160"/>
      <c r="GS109" s="160"/>
      <c r="GT109" s="160"/>
      <c r="GU109" s="160"/>
      <c r="GV109" s="160"/>
      <c r="GW109" s="160"/>
      <c r="GX109" s="160"/>
      <c r="GY109" s="160"/>
      <c r="GZ109" s="160"/>
      <c r="HA109" s="160"/>
      <c r="HB109" s="160"/>
      <c r="HC109" s="160"/>
      <c r="HD109" s="160"/>
      <c r="HE109" s="160"/>
      <c r="HF109" s="160"/>
      <c r="HG109" s="160"/>
      <c r="HH109" s="160"/>
      <c r="HI109" s="160"/>
      <c r="HJ109" s="160"/>
      <c r="HK109" s="160"/>
      <c r="HL109" s="160"/>
      <c r="HM109" s="160"/>
      <c r="HN109" s="160"/>
      <c r="HO109" s="160"/>
      <c r="HP109" s="160"/>
      <c r="HQ109" s="160"/>
      <c r="HR109" s="160"/>
      <c r="HS109" s="160"/>
      <c r="HT109" s="160"/>
      <c r="HU109" s="160"/>
      <c r="HV109" s="160"/>
      <c r="HW109" s="160"/>
      <c r="HX109" s="160"/>
      <c r="HY109" s="160"/>
      <c r="HZ109" s="160"/>
      <c r="IA109" s="160"/>
      <c r="IB109" s="160"/>
      <c r="IC109" s="160"/>
      <c r="ID109" s="160"/>
      <c r="IE109" s="160"/>
      <c r="IF109" s="160"/>
      <c r="IG109" s="160"/>
      <c r="IH109" s="160"/>
      <c r="II109" s="160"/>
      <c r="IJ109" s="160"/>
      <c r="IK109" s="160"/>
      <c r="IL109" s="160"/>
      <c r="IM109" s="160"/>
      <c r="IN109" s="160"/>
      <c r="IO109" s="160"/>
      <c r="IP109" s="160"/>
      <c r="IQ109" s="160"/>
      <c r="IR109" s="160"/>
      <c r="IS109" s="160"/>
      <c r="IT109" s="160"/>
      <c r="IU109" s="160"/>
      <c r="IV109" s="160"/>
      <c r="IW109" s="160"/>
      <c r="IX109" s="160"/>
      <c r="IY109" s="160"/>
      <c r="IZ109" s="160"/>
      <c r="JA109" s="160"/>
      <c r="JB109" s="160"/>
      <c r="JC109" s="160"/>
      <c r="JD109" s="160"/>
      <c r="JE109" s="160"/>
      <c r="JF109" s="160"/>
      <c r="JG109" s="160"/>
      <c r="JH109" s="160"/>
      <c r="JI109" s="160"/>
      <c r="JJ109" s="160"/>
      <c r="JK109" s="160"/>
      <c r="JL109" s="160"/>
      <c r="JM109" s="160"/>
      <c r="JN109" s="160"/>
      <c r="JO109" s="160"/>
      <c r="JP109" s="160"/>
      <c r="JQ109" s="160"/>
      <c r="JR109" s="160"/>
      <c r="JS109" s="160"/>
      <c r="JT109" s="160"/>
      <c r="JU109" s="160"/>
      <c r="JV109" s="160"/>
      <c r="JW109" s="160"/>
      <c r="JX109" s="160"/>
      <c r="JY109" s="160"/>
      <c r="JZ109" s="160"/>
      <c r="KA109" s="160"/>
      <c r="KB109" s="160"/>
    </row>
    <row r="110" spans="1:288" s="255" customFormat="1" ht="63" x14ac:dyDescent="0.3">
      <c r="A110" s="123" t="s">
        <v>300</v>
      </c>
      <c r="B110" s="124" t="s">
        <v>348</v>
      </c>
      <c r="C110" s="210">
        <f>ROUNDUP('7990NTP-P'!K$45*0.438,2)</f>
        <v>0</v>
      </c>
      <c r="D110" s="213"/>
      <c r="E110" s="149" t="s">
        <v>300</v>
      </c>
      <c r="F110" s="132" t="s">
        <v>348</v>
      </c>
      <c r="G110" s="228">
        <f>ROUNDUP('7990NTP-P'!L$45*0.438,2)</f>
        <v>0</v>
      </c>
      <c r="H110" s="239"/>
      <c r="I110" s="149" t="s">
        <v>300</v>
      </c>
      <c r="J110" s="132" t="s">
        <v>348</v>
      </c>
      <c r="K110" s="228">
        <f>ROUNDUP('7990NTP-P'!M$45*0.438,2)</f>
        <v>0</v>
      </c>
      <c r="L110" s="239"/>
      <c r="M110" s="464" t="s">
        <v>472</v>
      </c>
      <c r="N110" s="460" t="s">
        <v>470</v>
      </c>
      <c r="O110" s="228">
        <f>ROUNDUP('7990NTP-P'!N$45*0.438,2)</f>
        <v>0</v>
      </c>
      <c r="P110" s="239"/>
      <c r="Q110" s="464" t="s">
        <v>472</v>
      </c>
      <c r="R110" s="460" t="s">
        <v>470</v>
      </c>
      <c r="S110" s="228">
        <f>ROUNDUP('7990NTP-P'!O$45*0.438,2)</f>
        <v>0</v>
      </c>
      <c r="T110" s="239"/>
      <c r="U110" s="464" t="s">
        <v>472</v>
      </c>
      <c r="V110" s="460" t="s">
        <v>470</v>
      </c>
      <c r="W110" s="228">
        <f>ROUNDUP('7990NTP-P'!P$45*0.438,2)</f>
        <v>0</v>
      </c>
      <c r="X110" s="239"/>
      <c r="Y110" s="464" t="s">
        <v>472</v>
      </c>
      <c r="Z110" s="460" t="s">
        <v>470</v>
      </c>
      <c r="AA110" s="228">
        <f>ROUNDUP('7990NTP-P'!Q$45*0.438,2)</f>
        <v>0</v>
      </c>
      <c r="AB110" s="239"/>
      <c r="AC110" s="216">
        <f t="shared" si="2"/>
        <v>0</v>
      </c>
      <c r="AD110" s="172"/>
      <c r="AE110" s="182"/>
      <c r="AF110" s="182"/>
      <c r="AG110" s="182"/>
      <c r="AH110" s="182"/>
      <c r="AI110" s="182"/>
      <c r="AJ110" s="182"/>
      <c r="AK110" s="182"/>
      <c r="AL110" s="182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0"/>
      <c r="BZ110" s="160"/>
      <c r="CA110" s="160"/>
      <c r="CB110" s="160"/>
      <c r="CC110" s="160"/>
      <c r="CD110" s="160"/>
      <c r="CE110" s="160"/>
      <c r="CF110" s="160"/>
      <c r="CG110" s="160"/>
      <c r="CH110" s="160"/>
      <c r="CI110" s="160"/>
      <c r="CJ110" s="160"/>
      <c r="CK110" s="160"/>
      <c r="CL110" s="160"/>
      <c r="CM110" s="160"/>
      <c r="CN110" s="160"/>
      <c r="CO110" s="160"/>
      <c r="CP110" s="160"/>
      <c r="CQ110" s="160"/>
      <c r="CR110" s="160"/>
      <c r="CS110" s="160"/>
      <c r="CT110" s="160"/>
      <c r="CU110" s="160"/>
      <c r="CV110" s="160"/>
      <c r="CW110" s="160"/>
      <c r="CX110" s="160"/>
      <c r="CY110" s="160"/>
      <c r="CZ110" s="160"/>
      <c r="DA110" s="160"/>
      <c r="DB110" s="160"/>
      <c r="DC110" s="160"/>
      <c r="DD110" s="160"/>
      <c r="DE110" s="160"/>
      <c r="DF110" s="160"/>
      <c r="DG110" s="160"/>
      <c r="DH110" s="160"/>
      <c r="DI110" s="160"/>
      <c r="DJ110" s="160"/>
      <c r="DK110" s="160"/>
      <c r="DL110" s="160"/>
      <c r="DM110" s="160"/>
      <c r="DN110" s="160"/>
      <c r="DO110" s="160"/>
      <c r="DP110" s="160"/>
      <c r="DQ110" s="160"/>
      <c r="DR110" s="160"/>
      <c r="DS110" s="160"/>
      <c r="DT110" s="160"/>
      <c r="DU110" s="160"/>
      <c r="DV110" s="160"/>
      <c r="DW110" s="160"/>
      <c r="DX110" s="160"/>
      <c r="DY110" s="160"/>
      <c r="DZ110" s="160"/>
      <c r="EA110" s="160"/>
      <c r="EB110" s="160"/>
      <c r="EC110" s="160"/>
      <c r="ED110" s="160"/>
      <c r="EE110" s="160"/>
      <c r="EF110" s="160"/>
      <c r="EG110" s="160"/>
      <c r="EH110" s="160"/>
      <c r="EI110" s="160"/>
      <c r="EJ110" s="160"/>
      <c r="EK110" s="160"/>
      <c r="EL110" s="160"/>
      <c r="EM110" s="160"/>
      <c r="EN110" s="160"/>
      <c r="EO110" s="160"/>
      <c r="EP110" s="160"/>
      <c r="EQ110" s="160"/>
      <c r="ER110" s="160"/>
      <c r="ES110" s="160"/>
      <c r="ET110" s="160"/>
      <c r="EU110" s="160"/>
      <c r="EV110" s="160"/>
      <c r="EW110" s="160"/>
      <c r="EX110" s="160"/>
      <c r="EY110" s="160"/>
      <c r="EZ110" s="160"/>
      <c r="FA110" s="160"/>
      <c r="FB110" s="160"/>
      <c r="FC110" s="160"/>
      <c r="FD110" s="160"/>
      <c r="FE110" s="160"/>
      <c r="FF110" s="160"/>
      <c r="FG110" s="160"/>
      <c r="FH110" s="160"/>
      <c r="FI110" s="160"/>
      <c r="FJ110" s="160"/>
      <c r="FK110" s="160"/>
      <c r="FL110" s="160"/>
      <c r="FM110" s="160"/>
      <c r="FN110" s="160"/>
      <c r="FO110" s="160"/>
      <c r="FP110" s="160"/>
      <c r="FQ110" s="160"/>
      <c r="FR110" s="160"/>
      <c r="FS110" s="160"/>
      <c r="FT110" s="160"/>
      <c r="FU110" s="160"/>
      <c r="FV110" s="160"/>
      <c r="FW110" s="160"/>
      <c r="FX110" s="160"/>
      <c r="FY110" s="160"/>
      <c r="FZ110" s="160"/>
      <c r="GA110" s="160"/>
      <c r="GB110" s="160"/>
      <c r="GC110" s="160"/>
      <c r="GD110" s="160"/>
      <c r="GE110" s="160"/>
      <c r="GF110" s="160"/>
      <c r="GG110" s="160"/>
      <c r="GH110" s="160"/>
      <c r="GI110" s="160"/>
      <c r="GJ110" s="160"/>
      <c r="GK110" s="160"/>
      <c r="GL110" s="160"/>
      <c r="GM110" s="160"/>
      <c r="GN110" s="160"/>
      <c r="GO110" s="160"/>
      <c r="GP110" s="160"/>
      <c r="GQ110" s="160"/>
      <c r="GR110" s="160"/>
      <c r="GS110" s="160"/>
      <c r="GT110" s="160"/>
      <c r="GU110" s="160"/>
      <c r="GV110" s="160"/>
      <c r="GW110" s="160"/>
      <c r="GX110" s="160"/>
      <c r="GY110" s="160"/>
      <c r="GZ110" s="160"/>
      <c r="HA110" s="160"/>
      <c r="HB110" s="160"/>
      <c r="HC110" s="160"/>
      <c r="HD110" s="160"/>
      <c r="HE110" s="160"/>
      <c r="HF110" s="160"/>
      <c r="HG110" s="160"/>
      <c r="HH110" s="160"/>
      <c r="HI110" s="160"/>
      <c r="HJ110" s="160"/>
      <c r="HK110" s="160"/>
      <c r="HL110" s="160"/>
      <c r="HM110" s="160"/>
      <c r="HN110" s="160"/>
      <c r="HO110" s="160"/>
      <c r="HP110" s="160"/>
      <c r="HQ110" s="160"/>
      <c r="HR110" s="160"/>
      <c r="HS110" s="160"/>
      <c r="HT110" s="160"/>
      <c r="HU110" s="160"/>
      <c r="HV110" s="160"/>
      <c r="HW110" s="160"/>
      <c r="HX110" s="160"/>
      <c r="HY110" s="160"/>
      <c r="HZ110" s="160"/>
      <c r="IA110" s="160"/>
      <c r="IB110" s="160"/>
      <c r="IC110" s="160"/>
      <c r="ID110" s="160"/>
      <c r="IE110" s="160"/>
      <c r="IF110" s="160"/>
      <c r="IG110" s="160"/>
      <c r="IH110" s="160"/>
      <c r="II110" s="160"/>
      <c r="IJ110" s="160"/>
      <c r="IK110" s="160"/>
      <c r="IL110" s="160"/>
      <c r="IM110" s="160"/>
      <c r="IN110" s="160"/>
      <c r="IO110" s="160"/>
      <c r="IP110" s="160"/>
      <c r="IQ110" s="160"/>
      <c r="IR110" s="160"/>
      <c r="IS110" s="160"/>
      <c r="IT110" s="160"/>
      <c r="IU110" s="160"/>
      <c r="IV110" s="160"/>
      <c r="IW110" s="160"/>
      <c r="IX110" s="160"/>
      <c r="IY110" s="160"/>
      <c r="IZ110" s="160"/>
      <c r="JA110" s="160"/>
      <c r="JB110" s="160"/>
      <c r="JC110" s="160"/>
      <c r="JD110" s="160"/>
      <c r="JE110" s="160"/>
      <c r="JF110" s="160"/>
      <c r="JG110" s="160"/>
      <c r="JH110" s="160"/>
      <c r="JI110" s="160"/>
      <c r="JJ110" s="160"/>
      <c r="JK110" s="160"/>
      <c r="JL110" s="160"/>
      <c r="JM110" s="160"/>
      <c r="JN110" s="160"/>
      <c r="JO110" s="160"/>
      <c r="JP110" s="160"/>
      <c r="JQ110" s="160"/>
      <c r="JR110" s="160"/>
      <c r="JS110" s="160"/>
      <c r="JT110" s="160"/>
      <c r="JU110" s="160"/>
      <c r="JV110" s="160"/>
      <c r="JW110" s="160"/>
      <c r="JX110" s="160"/>
      <c r="JY110" s="160"/>
      <c r="JZ110" s="160"/>
      <c r="KA110" s="160"/>
      <c r="KB110" s="160"/>
    </row>
    <row r="111" spans="1:288" s="255" customFormat="1" ht="14" x14ac:dyDescent="0.3">
      <c r="A111" s="525"/>
      <c r="B111" s="526"/>
      <c r="C111" s="476"/>
      <c r="D111" s="527"/>
      <c r="E111" s="528"/>
      <c r="F111" s="526"/>
      <c r="G111" s="476"/>
      <c r="H111" s="529"/>
      <c r="I111" s="528"/>
      <c r="J111" s="526"/>
      <c r="K111" s="476"/>
      <c r="L111" s="529"/>
      <c r="M111" s="530"/>
      <c r="N111" s="526"/>
      <c r="O111" s="476"/>
      <c r="P111" s="529"/>
      <c r="Q111" s="530"/>
      <c r="R111" s="526"/>
      <c r="S111" s="476"/>
      <c r="T111" s="529"/>
      <c r="U111" s="530"/>
      <c r="V111" s="526"/>
      <c r="W111" s="476"/>
      <c r="X111" s="529"/>
      <c r="Y111" s="530"/>
      <c r="Z111" s="526"/>
      <c r="AA111" s="476"/>
      <c r="AB111" s="529"/>
      <c r="AC111" s="505"/>
      <c r="AD111" s="172"/>
      <c r="AE111" s="182"/>
      <c r="AF111" s="182"/>
      <c r="AG111" s="182"/>
      <c r="AH111" s="182"/>
      <c r="AI111" s="182"/>
      <c r="AJ111" s="182"/>
      <c r="AK111" s="182"/>
      <c r="AL111" s="182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0"/>
      <c r="CO111" s="160"/>
      <c r="CP111" s="160"/>
      <c r="CQ111" s="160"/>
      <c r="CR111" s="160"/>
      <c r="CS111" s="160"/>
      <c r="CT111" s="160"/>
      <c r="CU111" s="160"/>
      <c r="CV111" s="160"/>
      <c r="CW111" s="160"/>
      <c r="CX111" s="160"/>
      <c r="CY111" s="160"/>
      <c r="CZ111" s="160"/>
      <c r="DA111" s="160"/>
      <c r="DB111" s="160"/>
      <c r="DC111" s="160"/>
      <c r="DD111" s="160"/>
      <c r="DE111" s="160"/>
      <c r="DF111" s="160"/>
      <c r="DG111" s="160"/>
      <c r="DH111" s="160"/>
      <c r="DI111" s="160"/>
      <c r="DJ111" s="160"/>
      <c r="DK111" s="160"/>
      <c r="DL111" s="160"/>
      <c r="DM111" s="160"/>
      <c r="DN111" s="160"/>
      <c r="DO111" s="160"/>
      <c r="DP111" s="160"/>
      <c r="DQ111" s="160"/>
      <c r="DR111" s="160"/>
      <c r="DS111" s="160"/>
      <c r="DT111" s="160"/>
      <c r="DU111" s="160"/>
      <c r="DV111" s="160"/>
      <c r="DW111" s="160"/>
      <c r="DX111" s="160"/>
      <c r="DY111" s="160"/>
      <c r="DZ111" s="160"/>
      <c r="EA111" s="160"/>
      <c r="EB111" s="160"/>
      <c r="EC111" s="160"/>
      <c r="ED111" s="160"/>
      <c r="EE111" s="160"/>
      <c r="EF111" s="160"/>
      <c r="EG111" s="160"/>
      <c r="EH111" s="160"/>
      <c r="EI111" s="160"/>
      <c r="EJ111" s="160"/>
      <c r="EK111" s="160"/>
      <c r="EL111" s="160"/>
      <c r="EM111" s="160"/>
      <c r="EN111" s="160"/>
      <c r="EO111" s="160"/>
      <c r="EP111" s="160"/>
      <c r="EQ111" s="160"/>
      <c r="ER111" s="160"/>
      <c r="ES111" s="160"/>
      <c r="ET111" s="160"/>
      <c r="EU111" s="160"/>
      <c r="EV111" s="160"/>
      <c r="EW111" s="160"/>
      <c r="EX111" s="160"/>
      <c r="EY111" s="160"/>
      <c r="EZ111" s="160"/>
      <c r="FA111" s="160"/>
      <c r="FB111" s="160"/>
      <c r="FC111" s="160"/>
      <c r="FD111" s="160"/>
      <c r="FE111" s="160"/>
      <c r="FF111" s="160"/>
      <c r="FG111" s="160"/>
      <c r="FH111" s="160"/>
      <c r="FI111" s="160"/>
      <c r="FJ111" s="160"/>
      <c r="FK111" s="160"/>
      <c r="FL111" s="160"/>
      <c r="FM111" s="160"/>
      <c r="FN111" s="160"/>
      <c r="FO111" s="160"/>
      <c r="FP111" s="160"/>
      <c r="FQ111" s="160"/>
      <c r="FR111" s="160"/>
      <c r="FS111" s="160"/>
      <c r="FT111" s="160"/>
      <c r="FU111" s="160"/>
      <c r="FV111" s="160"/>
      <c r="FW111" s="160"/>
      <c r="FX111" s="160"/>
      <c r="FY111" s="160"/>
      <c r="FZ111" s="160"/>
      <c r="GA111" s="160"/>
      <c r="GB111" s="160"/>
      <c r="GC111" s="160"/>
      <c r="GD111" s="160"/>
      <c r="GE111" s="160"/>
      <c r="GF111" s="160"/>
      <c r="GG111" s="160"/>
      <c r="GH111" s="160"/>
      <c r="GI111" s="160"/>
      <c r="GJ111" s="160"/>
      <c r="GK111" s="160"/>
      <c r="GL111" s="160"/>
      <c r="GM111" s="160"/>
      <c r="GN111" s="160"/>
      <c r="GO111" s="160"/>
      <c r="GP111" s="160"/>
      <c r="GQ111" s="160"/>
      <c r="GR111" s="160"/>
      <c r="GS111" s="160"/>
      <c r="GT111" s="160"/>
      <c r="GU111" s="160"/>
      <c r="GV111" s="160"/>
      <c r="GW111" s="160"/>
      <c r="GX111" s="160"/>
      <c r="GY111" s="160"/>
      <c r="GZ111" s="160"/>
      <c r="HA111" s="160"/>
      <c r="HB111" s="160"/>
      <c r="HC111" s="160"/>
      <c r="HD111" s="160"/>
      <c r="HE111" s="160"/>
      <c r="HF111" s="160"/>
      <c r="HG111" s="160"/>
      <c r="HH111" s="160"/>
      <c r="HI111" s="160"/>
      <c r="HJ111" s="160"/>
      <c r="HK111" s="160"/>
      <c r="HL111" s="160"/>
      <c r="HM111" s="160"/>
      <c r="HN111" s="160"/>
      <c r="HO111" s="160"/>
      <c r="HP111" s="160"/>
      <c r="HQ111" s="160"/>
      <c r="HR111" s="160"/>
      <c r="HS111" s="160"/>
      <c r="HT111" s="160"/>
      <c r="HU111" s="160"/>
      <c r="HV111" s="160"/>
      <c r="HW111" s="160"/>
      <c r="HX111" s="160"/>
      <c r="HY111" s="160"/>
      <c r="HZ111" s="160"/>
      <c r="IA111" s="160"/>
      <c r="IB111" s="160"/>
      <c r="IC111" s="160"/>
      <c r="ID111" s="160"/>
      <c r="IE111" s="160"/>
      <c r="IF111" s="160"/>
      <c r="IG111" s="160"/>
      <c r="IH111" s="160"/>
      <c r="II111" s="160"/>
      <c r="IJ111" s="160"/>
      <c r="IK111" s="160"/>
      <c r="IL111" s="160"/>
      <c r="IM111" s="160"/>
      <c r="IN111" s="160"/>
      <c r="IO111" s="160"/>
      <c r="IP111" s="160"/>
      <c r="IQ111" s="160"/>
      <c r="IR111" s="160"/>
      <c r="IS111" s="160"/>
      <c r="IT111" s="160"/>
      <c r="IU111" s="160"/>
      <c r="IV111" s="160"/>
      <c r="IW111" s="160"/>
      <c r="IX111" s="160"/>
      <c r="IY111" s="160"/>
      <c r="IZ111" s="160"/>
      <c r="JA111" s="160"/>
      <c r="JB111" s="160"/>
      <c r="JC111" s="160"/>
      <c r="JD111" s="160"/>
      <c r="JE111" s="160"/>
      <c r="JF111" s="160"/>
      <c r="JG111" s="160"/>
      <c r="JH111" s="160"/>
      <c r="JI111" s="160"/>
      <c r="JJ111" s="160"/>
      <c r="JK111" s="160"/>
      <c r="JL111" s="160"/>
      <c r="JM111" s="160"/>
      <c r="JN111" s="160"/>
      <c r="JO111" s="160"/>
      <c r="JP111" s="160"/>
      <c r="JQ111" s="160"/>
      <c r="JR111" s="160"/>
      <c r="JS111" s="160"/>
      <c r="JT111" s="160"/>
      <c r="JU111" s="160"/>
      <c r="JV111" s="160"/>
      <c r="JW111" s="160"/>
      <c r="JX111" s="160"/>
      <c r="JY111" s="160"/>
      <c r="JZ111" s="160"/>
      <c r="KA111" s="160"/>
      <c r="KB111" s="160"/>
    </row>
    <row r="112" spans="1:288" s="255" customFormat="1" ht="98" x14ac:dyDescent="0.3">
      <c r="A112" s="532" t="s">
        <v>502</v>
      </c>
      <c r="B112" s="531" t="s">
        <v>501</v>
      </c>
      <c r="C112" s="476">
        <f>SUM('7990NTP-P'!K46*1)</f>
        <v>0</v>
      </c>
      <c r="D112" s="524">
        <f>'7990NTP-P'!C46</f>
        <v>0</v>
      </c>
      <c r="E112" s="533" t="s">
        <v>502</v>
      </c>
      <c r="F112" s="531" t="s">
        <v>501</v>
      </c>
      <c r="G112" s="476">
        <f>SUM('7990NTP-P'!L46*1)</f>
        <v>0</v>
      </c>
      <c r="H112" s="494">
        <f>'7990NTP-P'!D46</f>
        <v>0</v>
      </c>
      <c r="I112" s="532" t="s">
        <v>502</v>
      </c>
      <c r="J112" s="531" t="s">
        <v>501</v>
      </c>
      <c r="K112" s="476">
        <f>SUM('7990NTP-P'!M46*1)</f>
        <v>0</v>
      </c>
      <c r="L112" s="524">
        <f>'7990NTP-P'!E46</f>
        <v>0</v>
      </c>
      <c r="M112" s="533" t="s">
        <v>505</v>
      </c>
      <c r="N112" s="531" t="s">
        <v>504</v>
      </c>
      <c r="O112" s="476">
        <f>SUM('7990NTP-P'!N46*1)</f>
        <v>0</v>
      </c>
      <c r="P112" s="524">
        <f>'7990NTP-P'!F46</f>
        <v>0</v>
      </c>
      <c r="Q112" s="533" t="s">
        <v>505</v>
      </c>
      <c r="R112" s="531" t="s">
        <v>504</v>
      </c>
      <c r="S112" s="476">
        <f>SUM('7990NTP-P'!O46*1)</f>
        <v>0</v>
      </c>
      <c r="T112" s="524">
        <f>'7990NTP-P'!G46</f>
        <v>0</v>
      </c>
      <c r="U112" s="533" t="s">
        <v>505</v>
      </c>
      <c r="V112" s="531" t="s">
        <v>504</v>
      </c>
      <c r="W112" s="476">
        <f>SUM('7990NTP-P'!P46*1)</f>
        <v>0</v>
      </c>
      <c r="X112" s="494">
        <f>'7990NTP-P'!H46</f>
        <v>0</v>
      </c>
      <c r="Y112" s="533" t="s">
        <v>505</v>
      </c>
      <c r="Z112" s="531" t="s">
        <v>504</v>
      </c>
      <c r="AA112" s="476">
        <f>SUM('7990NTP-P'!Q46*1)</f>
        <v>0</v>
      </c>
      <c r="AB112" s="524">
        <f>'7990NTP-P'!I46</f>
        <v>0</v>
      </c>
      <c r="AC112" s="216">
        <f t="shared" si="2"/>
        <v>0</v>
      </c>
      <c r="AD112" s="172"/>
      <c r="AE112" s="182"/>
      <c r="AF112" s="182"/>
      <c r="AG112" s="182"/>
      <c r="AH112" s="182"/>
      <c r="AI112" s="182"/>
      <c r="AJ112" s="182"/>
      <c r="AK112" s="182"/>
      <c r="AL112" s="182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0"/>
      <c r="CB112" s="160"/>
      <c r="CC112" s="160"/>
      <c r="CD112" s="160"/>
      <c r="CE112" s="160"/>
      <c r="CF112" s="160"/>
      <c r="CG112" s="160"/>
      <c r="CH112" s="160"/>
      <c r="CI112" s="160"/>
      <c r="CJ112" s="160"/>
      <c r="CK112" s="160"/>
      <c r="CL112" s="160"/>
      <c r="CM112" s="160"/>
      <c r="CN112" s="160"/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0"/>
      <c r="DB112" s="160"/>
      <c r="DC112" s="160"/>
      <c r="DD112" s="160"/>
      <c r="DE112" s="160"/>
      <c r="DF112" s="160"/>
      <c r="DG112" s="160"/>
      <c r="DH112" s="160"/>
      <c r="DI112" s="160"/>
      <c r="DJ112" s="160"/>
      <c r="DK112" s="160"/>
      <c r="DL112" s="160"/>
      <c r="DM112" s="160"/>
      <c r="DN112" s="160"/>
      <c r="DO112" s="160"/>
      <c r="DP112" s="160"/>
      <c r="DQ112" s="160"/>
      <c r="DR112" s="160"/>
      <c r="DS112" s="160"/>
      <c r="DT112" s="160"/>
      <c r="DU112" s="160"/>
      <c r="DV112" s="160"/>
      <c r="DW112" s="160"/>
      <c r="DX112" s="160"/>
      <c r="DY112" s="160"/>
      <c r="DZ112" s="160"/>
      <c r="EA112" s="160"/>
      <c r="EB112" s="160"/>
      <c r="EC112" s="160"/>
      <c r="ED112" s="160"/>
      <c r="EE112" s="160"/>
      <c r="EF112" s="160"/>
      <c r="EG112" s="160"/>
      <c r="EH112" s="160"/>
      <c r="EI112" s="160"/>
      <c r="EJ112" s="160"/>
      <c r="EK112" s="160"/>
      <c r="EL112" s="160"/>
      <c r="EM112" s="160"/>
      <c r="EN112" s="160"/>
      <c r="EO112" s="160"/>
      <c r="EP112" s="160"/>
      <c r="EQ112" s="160"/>
      <c r="ER112" s="160"/>
      <c r="ES112" s="160"/>
      <c r="ET112" s="160"/>
      <c r="EU112" s="160"/>
      <c r="EV112" s="160"/>
      <c r="EW112" s="160"/>
      <c r="EX112" s="160"/>
      <c r="EY112" s="160"/>
      <c r="EZ112" s="160"/>
      <c r="FA112" s="160"/>
      <c r="FB112" s="160"/>
      <c r="FC112" s="160"/>
      <c r="FD112" s="160"/>
      <c r="FE112" s="160"/>
      <c r="FF112" s="160"/>
      <c r="FG112" s="160"/>
      <c r="FH112" s="160"/>
      <c r="FI112" s="160"/>
      <c r="FJ112" s="160"/>
      <c r="FK112" s="160"/>
      <c r="FL112" s="160"/>
      <c r="FM112" s="160"/>
      <c r="FN112" s="160"/>
      <c r="FO112" s="160"/>
      <c r="FP112" s="160"/>
      <c r="FQ112" s="160"/>
      <c r="FR112" s="160"/>
      <c r="FS112" s="160"/>
      <c r="FT112" s="160"/>
      <c r="FU112" s="160"/>
      <c r="FV112" s="160"/>
      <c r="FW112" s="160"/>
      <c r="FX112" s="160"/>
      <c r="FY112" s="160"/>
      <c r="FZ112" s="160"/>
      <c r="GA112" s="160"/>
      <c r="GB112" s="160"/>
      <c r="GC112" s="160"/>
      <c r="GD112" s="160"/>
      <c r="GE112" s="160"/>
      <c r="GF112" s="160"/>
      <c r="GG112" s="160"/>
      <c r="GH112" s="160"/>
      <c r="GI112" s="160"/>
      <c r="GJ112" s="160"/>
      <c r="GK112" s="160"/>
      <c r="GL112" s="160"/>
      <c r="GM112" s="160"/>
      <c r="GN112" s="160"/>
      <c r="GO112" s="160"/>
      <c r="GP112" s="160"/>
      <c r="GQ112" s="160"/>
      <c r="GR112" s="160"/>
      <c r="GS112" s="160"/>
      <c r="GT112" s="160"/>
      <c r="GU112" s="160"/>
      <c r="GV112" s="160"/>
      <c r="GW112" s="160"/>
      <c r="GX112" s="160"/>
      <c r="GY112" s="160"/>
      <c r="GZ112" s="160"/>
      <c r="HA112" s="160"/>
      <c r="HB112" s="160"/>
      <c r="HC112" s="160"/>
      <c r="HD112" s="160"/>
      <c r="HE112" s="160"/>
      <c r="HF112" s="160"/>
      <c r="HG112" s="160"/>
      <c r="HH112" s="160"/>
      <c r="HI112" s="160"/>
      <c r="HJ112" s="160"/>
      <c r="HK112" s="160"/>
      <c r="HL112" s="160"/>
      <c r="HM112" s="160"/>
      <c r="HN112" s="160"/>
      <c r="HO112" s="160"/>
      <c r="HP112" s="160"/>
      <c r="HQ112" s="160"/>
      <c r="HR112" s="160"/>
      <c r="HS112" s="160"/>
      <c r="HT112" s="160"/>
      <c r="HU112" s="160"/>
      <c r="HV112" s="160"/>
      <c r="HW112" s="160"/>
      <c r="HX112" s="160"/>
      <c r="HY112" s="160"/>
      <c r="HZ112" s="160"/>
      <c r="IA112" s="160"/>
      <c r="IB112" s="160"/>
      <c r="IC112" s="160"/>
      <c r="ID112" s="160"/>
      <c r="IE112" s="160"/>
      <c r="IF112" s="160"/>
      <c r="IG112" s="160"/>
      <c r="IH112" s="160"/>
      <c r="II112" s="160"/>
      <c r="IJ112" s="160"/>
      <c r="IK112" s="160"/>
      <c r="IL112" s="160"/>
      <c r="IM112" s="160"/>
      <c r="IN112" s="160"/>
      <c r="IO112" s="160"/>
      <c r="IP112" s="160"/>
      <c r="IQ112" s="160"/>
      <c r="IR112" s="160"/>
      <c r="IS112" s="160"/>
      <c r="IT112" s="160"/>
      <c r="IU112" s="160"/>
      <c r="IV112" s="160"/>
      <c r="IW112" s="160"/>
      <c r="IX112" s="160"/>
      <c r="IY112" s="160"/>
      <c r="IZ112" s="160"/>
      <c r="JA112" s="160"/>
      <c r="JB112" s="160"/>
      <c r="JC112" s="160"/>
      <c r="JD112" s="160"/>
      <c r="JE112" s="160"/>
      <c r="JF112" s="160"/>
      <c r="JG112" s="160"/>
      <c r="JH112" s="160"/>
      <c r="JI112" s="160"/>
      <c r="JJ112" s="160"/>
      <c r="JK112" s="160"/>
      <c r="JL112" s="160"/>
      <c r="JM112" s="160"/>
      <c r="JN112" s="160"/>
      <c r="JO112" s="160"/>
      <c r="JP112" s="160"/>
      <c r="JQ112" s="160"/>
      <c r="JR112" s="160"/>
      <c r="JS112" s="160"/>
      <c r="JT112" s="160"/>
      <c r="JU112" s="160"/>
      <c r="JV112" s="160"/>
      <c r="JW112" s="160"/>
      <c r="JX112" s="160"/>
      <c r="JY112" s="160"/>
      <c r="JZ112" s="160"/>
      <c r="KA112" s="160"/>
      <c r="KB112" s="160"/>
    </row>
    <row r="113" spans="1:288" s="255" customFormat="1" ht="13" x14ac:dyDescent="0.3">
      <c r="A113" s="257"/>
      <c r="B113" s="209"/>
      <c r="C113" s="231"/>
      <c r="D113" s="232"/>
      <c r="E113" s="258"/>
      <c r="F113" s="227"/>
      <c r="G113" s="233"/>
      <c r="H113" s="234"/>
      <c r="I113" s="258"/>
      <c r="J113" s="227"/>
      <c r="K113" s="233"/>
      <c r="L113" s="234"/>
      <c r="M113" s="258"/>
      <c r="N113" s="227"/>
      <c r="O113" s="233"/>
      <c r="P113" s="234"/>
      <c r="Q113" s="258"/>
      <c r="R113" s="227"/>
      <c r="S113" s="233"/>
      <c r="T113" s="234"/>
      <c r="U113" s="258"/>
      <c r="V113" s="227"/>
      <c r="W113" s="233"/>
      <c r="X113" s="234"/>
      <c r="Y113" s="258"/>
      <c r="Z113" s="227"/>
      <c r="AA113" s="233"/>
      <c r="AB113" s="234"/>
      <c r="AC113" s="216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  <c r="BV113" s="160"/>
      <c r="BW113" s="160"/>
      <c r="BX113" s="160"/>
      <c r="BY113" s="160"/>
      <c r="BZ113" s="160"/>
      <c r="CA113" s="160"/>
      <c r="CB113" s="160"/>
      <c r="CC113" s="160"/>
      <c r="CD113" s="160"/>
      <c r="CE113" s="160"/>
      <c r="CF113" s="160"/>
      <c r="CG113" s="160"/>
      <c r="CH113" s="160"/>
      <c r="CI113" s="160"/>
      <c r="CJ113" s="160"/>
      <c r="CK113" s="160"/>
      <c r="CL113" s="160"/>
      <c r="CM113" s="160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60"/>
      <c r="CX113" s="160"/>
      <c r="CY113" s="160"/>
      <c r="CZ113" s="160"/>
      <c r="DA113" s="160"/>
      <c r="DB113" s="160"/>
      <c r="DC113" s="160"/>
      <c r="DD113" s="160"/>
      <c r="DE113" s="160"/>
      <c r="DF113" s="160"/>
      <c r="DG113" s="160"/>
      <c r="DH113" s="160"/>
      <c r="DI113" s="160"/>
      <c r="DJ113" s="160"/>
      <c r="DK113" s="160"/>
      <c r="DL113" s="160"/>
      <c r="DM113" s="160"/>
      <c r="DN113" s="160"/>
      <c r="DO113" s="160"/>
      <c r="DP113" s="160"/>
      <c r="DQ113" s="160"/>
      <c r="DR113" s="160"/>
      <c r="DS113" s="160"/>
      <c r="DT113" s="160"/>
      <c r="DU113" s="160"/>
      <c r="DV113" s="160"/>
      <c r="DW113" s="160"/>
      <c r="DX113" s="160"/>
      <c r="DY113" s="160"/>
      <c r="DZ113" s="160"/>
      <c r="EA113" s="160"/>
      <c r="EB113" s="160"/>
      <c r="EC113" s="160"/>
      <c r="ED113" s="160"/>
      <c r="EE113" s="160"/>
      <c r="EF113" s="160"/>
      <c r="EG113" s="160"/>
      <c r="EH113" s="160"/>
      <c r="EI113" s="160"/>
      <c r="EJ113" s="160"/>
      <c r="EK113" s="160"/>
      <c r="EL113" s="160"/>
      <c r="EM113" s="160"/>
      <c r="EN113" s="160"/>
      <c r="EO113" s="160"/>
      <c r="EP113" s="160"/>
      <c r="EQ113" s="160"/>
      <c r="ER113" s="160"/>
      <c r="ES113" s="160"/>
      <c r="ET113" s="160"/>
      <c r="EU113" s="160"/>
      <c r="EV113" s="160"/>
      <c r="EW113" s="160"/>
      <c r="EX113" s="160"/>
      <c r="EY113" s="160"/>
      <c r="EZ113" s="160"/>
      <c r="FA113" s="160"/>
      <c r="FB113" s="160"/>
      <c r="FC113" s="160"/>
      <c r="FD113" s="160"/>
      <c r="FE113" s="160"/>
      <c r="FF113" s="160"/>
      <c r="FG113" s="160"/>
      <c r="FH113" s="160"/>
      <c r="FI113" s="160"/>
      <c r="FJ113" s="160"/>
      <c r="FK113" s="160"/>
      <c r="FL113" s="160"/>
      <c r="FM113" s="160"/>
      <c r="FN113" s="160"/>
      <c r="FO113" s="160"/>
      <c r="FP113" s="160"/>
      <c r="FQ113" s="160"/>
      <c r="FR113" s="160"/>
      <c r="FS113" s="160"/>
      <c r="FT113" s="160"/>
      <c r="FU113" s="160"/>
      <c r="FV113" s="160"/>
      <c r="FW113" s="160"/>
      <c r="FX113" s="160"/>
      <c r="FY113" s="160"/>
      <c r="FZ113" s="160"/>
      <c r="GA113" s="160"/>
      <c r="GB113" s="160"/>
      <c r="GC113" s="160"/>
      <c r="GD113" s="160"/>
      <c r="GE113" s="160"/>
      <c r="GF113" s="160"/>
      <c r="GG113" s="160"/>
      <c r="GH113" s="160"/>
      <c r="GI113" s="160"/>
      <c r="GJ113" s="160"/>
      <c r="GK113" s="160"/>
      <c r="GL113" s="160"/>
      <c r="GM113" s="160"/>
      <c r="GN113" s="160"/>
      <c r="GO113" s="160"/>
      <c r="GP113" s="160"/>
      <c r="GQ113" s="160"/>
      <c r="GR113" s="160"/>
      <c r="GS113" s="160"/>
      <c r="GT113" s="160"/>
      <c r="GU113" s="160"/>
      <c r="GV113" s="160"/>
      <c r="GW113" s="160"/>
      <c r="GX113" s="160"/>
      <c r="GY113" s="160"/>
      <c r="GZ113" s="160"/>
      <c r="HA113" s="160"/>
      <c r="HB113" s="160"/>
      <c r="HC113" s="160"/>
      <c r="HD113" s="160"/>
      <c r="HE113" s="160"/>
      <c r="HF113" s="160"/>
      <c r="HG113" s="160"/>
      <c r="HH113" s="160"/>
      <c r="HI113" s="160"/>
      <c r="HJ113" s="160"/>
      <c r="HK113" s="160"/>
      <c r="HL113" s="160"/>
      <c r="HM113" s="160"/>
      <c r="HN113" s="160"/>
      <c r="HO113" s="160"/>
      <c r="HP113" s="160"/>
      <c r="HQ113" s="160"/>
      <c r="HR113" s="160"/>
      <c r="HS113" s="160"/>
      <c r="HT113" s="160"/>
      <c r="HU113" s="160"/>
      <c r="HV113" s="160"/>
      <c r="HW113" s="160"/>
      <c r="HX113" s="160"/>
      <c r="HY113" s="160"/>
      <c r="HZ113" s="160"/>
      <c r="IA113" s="160"/>
      <c r="IB113" s="160"/>
      <c r="IC113" s="160"/>
      <c r="ID113" s="160"/>
      <c r="IE113" s="160"/>
      <c r="IF113" s="160"/>
      <c r="IG113" s="160"/>
      <c r="IH113" s="160"/>
      <c r="II113" s="160"/>
      <c r="IJ113" s="160"/>
      <c r="IK113" s="160"/>
      <c r="IL113" s="160"/>
      <c r="IM113" s="160"/>
      <c r="IN113" s="160"/>
      <c r="IO113" s="160"/>
      <c r="IP113" s="160"/>
      <c r="IQ113" s="160"/>
      <c r="IR113" s="160"/>
      <c r="IS113" s="160"/>
      <c r="IT113" s="160"/>
      <c r="IU113" s="160"/>
      <c r="IV113" s="160"/>
      <c r="IW113" s="160"/>
      <c r="IX113" s="160"/>
      <c r="IY113" s="160"/>
      <c r="IZ113" s="160"/>
      <c r="JA113" s="160"/>
      <c r="JB113" s="160"/>
      <c r="JC113" s="160"/>
      <c r="JD113" s="160"/>
      <c r="JE113" s="160"/>
      <c r="JF113" s="160"/>
      <c r="JG113" s="160"/>
      <c r="JH113" s="160"/>
      <c r="JI113" s="160"/>
      <c r="JJ113" s="160"/>
      <c r="JK113" s="160"/>
      <c r="JL113" s="160"/>
      <c r="JM113" s="160"/>
      <c r="JN113" s="160"/>
      <c r="JO113" s="160"/>
      <c r="JP113" s="160"/>
      <c r="JQ113" s="160"/>
      <c r="JR113" s="160"/>
      <c r="JS113" s="160"/>
      <c r="JT113" s="160"/>
      <c r="JU113" s="160"/>
      <c r="JV113" s="160"/>
      <c r="JW113" s="160"/>
      <c r="JX113" s="160"/>
      <c r="JY113" s="160"/>
      <c r="JZ113" s="160"/>
      <c r="KA113" s="160"/>
      <c r="KB113" s="160"/>
    </row>
    <row r="114" spans="1:288" s="255" customFormat="1" ht="50.5" x14ac:dyDescent="0.3">
      <c r="A114" s="123" t="s">
        <v>370</v>
      </c>
      <c r="B114" s="124" t="s">
        <v>208</v>
      </c>
      <c r="C114" s="210">
        <f>ROUNDDOWN('7990NTP-P'!K47-('7990NTP-P'!K47*0.438),2)</f>
        <v>0</v>
      </c>
      <c r="D114" s="226">
        <f>'7990NTP-P'!C47</f>
        <v>0</v>
      </c>
      <c r="E114" s="149" t="s">
        <v>370</v>
      </c>
      <c r="F114" s="132" t="s">
        <v>208</v>
      </c>
      <c r="G114" s="228">
        <f>ROUNDDOWN('7990NTP-P'!L47-('7990NTP-P'!L47*0.438),2)</f>
        <v>0</v>
      </c>
      <c r="H114" s="229">
        <f>'7990NTP-P'!D47</f>
        <v>0</v>
      </c>
      <c r="I114" s="149" t="s">
        <v>370</v>
      </c>
      <c r="J114" s="132" t="s">
        <v>208</v>
      </c>
      <c r="K114" s="228">
        <f>ROUNDDOWN('7990NTP-P'!M47-('7990NTP-P'!M47*0.438),2)</f>
        <v>0</v>
      </c>
      <c r="L114" s="229">
        <f>'7990NTP-P'!E47</f>
        <v>0</v>
      </c>
      <c r="M114" s="464" t="s">
        <v>473</v>
      </c>
      <c r="N114" s="460" t="s">
        <v>208</v>
      </c>
      <c r="O114" s="228">
        <f>ROUNDDOWN('7990NTP-P'!N47-('7990NTP-P'!N47*0.438),2)</f>
        <v>0</v>
      </c>
      <c r="P114" s="229">
        <f>'7990NTP-P'!F47</f>
        <v>0</v>
      </c>
      <c r="Q114" s="464" t="s">
        <v>473</v>
      </c>
      <c r="R114" s="460" t="s">
        <v>208</v>
      </c>
      <c r="S114" s="228">
        <f>ROUNDDOWN('7990NTP-P'!O47-('7990NTP-P'!O47*0.438),2)</f>
        <v>0</v>
      </c>
      <c r="T114" s="229">
        <f>'7990NTP-P'!G47</f>
        <v>0</v>
      </c>
      <c r="U114" s="464" t="s">
        <v>473</v>
      </c>
      <c r="V114" s="460" t="s">
        <v>208</v>
      </c>
      <c r="W114" s="228">
        <f>ROUNDDOWN('7990NTP-P'!P47-('7990NTP-P'!P47*0.438),2)</f>
        <v>0</v>
      </c>
      <c r="X114" s="229">
        <f>'7990NTP-P'!H47</f>
        <v>0</v>
      </c>
      <c r="Y114" s="464" t="s">
        <v>473</v>
      </c>
      <c r="Z114" s="460" t="s">
        <v>208</v>
      </c>
      <c r="AA114" s="228">
        <f>ROUNDDOWN('7990NTP-P'!Q47-('7990NTP-P'!Q47*0.438),2)</f>
        <v>0</v>
      </c>
      <c r="AB114" s="229">
        <f>'7990NTP-P'!I47</f>
        <v>0</v>
      </c>
      <c r="AC114" s="216">
        <f t="shared" si="2"/>
        <v>0</v>
      </c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  <c r="BT114" s="160"/>
      <c r="BU114" s="160"/>
      <c r="BV114" s="160"/>
      <c r="BW114" s="160"/>
      <c r="BX114" s="160"/>
      <c r="BY114" s="160"/>
      <c r="BZ114" s="160"/>
      <c r="CA114" s="160"/>
      <c r="CB114" s="160"/>
      <c r="CC114" s="160"/>
      <c r="CD114" s="160"/>
      <c r="CE114" s="160"/>
      <c r="CF114" s="160"/>
      <c r="CG114" s="160"/>
      <c r="CH114" s="160"/>
      <c r="CI114" s="160"/>
      <c r="CJ114" s="160"/>
      <c r="CK114" s="160"/>
      <c r="CL114" s="160"/>
      <c r="CM114" s="160"/>
      <c r="CN114" s="160"/>
      <c r="CO114" s="160"/>
      <c r="CP114" s="160"/>
      <c r="CQ114" s="160"/>
      <c r="CR114" s="160"/>
      <c r="CS114" s="160"/>
      <c r="CT114" s="160"/>
      <c r="CU114" s="160"/>
      <c r="CV114" s="160"/>
      <c r="CW114" s="160"/>
      <c r="CX114" s="160"/>
      <c r="CY114" s="160"/>
      <c r="CZ114" s="160"/>
      <c r="DA114" s="160"/>
      <c r="DB114" s="160"/>
      <c r="DC114" s="160"/>
      <c r="DD114" s="160"/>
      <c r="DE114" s="160"/>
      <c r="DF114" s="160"/>
      <c r="DG114" s="160"/>
      <c r="DH114" s="160"/>
      <c r="DI114" s="160"/>
      <c r="DJ114" s="160"/>
      <c r="DK114" s="160"/>
      <c r="DL114" s="160"/>
      <c r="DM114" s="160"/>
      <c r="DN114" s="160"/>
      <c r="DO114" s="160"/>
      <c r="DP114" s="160"/>
      <c r="DQ114" s="160"/>
      <c r="DR114" s="160"/>
      <c r="DS114" s="160"/>
      <c r="DT114" s="160"/>
      <c r="DU114" s="160"/>
      <c r="DV114" s="160"/>
      <c r="DW114" s="160"/>
      <c r="DX114" s="160"/>
      <c r="DY114" s="160"/>
      <c r="DZ114" s="160"/>
      <c r="EA114" s="160"/>
      <c r="EB114" s="160"/>
      <c r="EC114" s="160"/>
      <c r="ED114" s="160"/>
      <c r="EE114" s="160"/>
      <c r="EF114" s="160"/>
      <c r="EG114" s="160"/>
      <c r="EH114" s="160"/>
      <c r="EI114" s="160"/>
      <c r="EJ114" s="160"/>
      <c r="EK114" s="160"/>
      <c r="EL114" s="160"/>
      <c r="EM114" s="160"/>
      <c r="EN114" s="160"/>
      <c r="EO114" s="160"/>
      <c r="EP114" s="160"/>
      <c r="EQ114" s="160"/>
      <c r="ER114" s="160"/>
      <c r="ES114" s="160"/>
      <c r="ET114" s="160"/>
      <c r="EU114" s="160"/>
      <c r="EV114" s="160"/>
      <c r="EW114" s="160"/>
      <c r="EX114" s="160"/>
      <c r="EY114" s="160"/>
      <c r="EZ114" s="160"/>
      <c r="FA114" s="160"/>
      <c r="FB114" s="160"/>
      <c r="FC114" s="160"/>
      <c r="FD114" s="160"/>
      <c r="FE114" s="160"/>
      <c r="FF114" s="160"/>
      <c r="FG114" s="160"/>
      <c r="FH114" s="160"/>
      <c r="FI114" s="160"/>
      <c r="FJ114" s="160"/>
      <c r="FK114" s="160"/>
      <c r="FL114" s="160"/>
      <c r="FM114" s="160"/>
      <c r="FN114" s="160"/>
      <c r="FO114" s="160"/>
      <c r="FP114" s="160"/>
      <c r="FQ114" s="160"/>
      <c r="FR114" s="160"/>
      <c r="FS114" s="160"/>
      <c r="FT114" s="160"/>
      <c r="FU114" s="160"/>
      <c r="FV114" s="160"/>
      <c r="FW114" s="160"/>
      <c r="FX114" s="160"/>
      <c r="FY114" s="160"/>
      <c r="FZ114" s="160"/>
      <c r="GA114" s="160"/>
      <c r="GB114" s="160"/>
      <c r="GC114" s="160"/>
      <c r="GD114" s="160"/>
      <c r="GE114" s="160"/>
      <c r="GF114" s="160"/>
      <c r="GG114" s="160"/>
      <c r="GH114" s="160"/>
      <c r="GI114" s="160"/>
      <c r="GJ114" s="160"/>
      <c r="GK114" s="160"/>
      <c r="GL114" s="160"/>
      <c r="GM114" s="160"/>
      <c r="GN114" s="160"/>
      <c r="GO114" s="160"/>
      <c r="GP114" s="160"/>
      <c r="GQ114" s="160"/>
      <c r="GR114" s="160"/>
      <c r="GS114" s="160"/>
      <c r="GT114" s="160"/>
      <c r="GU114" s="160"/>
      <c r="GV114" s="160"/>
      <c r="GW114" s="160"/>
      <c r="GX114" s="160"/>
      <c r="GY114" s="160"/>
      <c r="GZ114" s="160"/>
      <c r="HA114" s="160"/>
      <c r="HB114" s="160"/>
      <c r="HC114" s="160"/>
      <c r="HD114" s="160"/>
      <c r="HE114" s="160"/>
      <c r="HF114" s="160"/>
      <c r="HG114" s="160"/>
      <c r="HH114" s="160"/>
      <c r="HI114" s="160"/>
      <c r="HJ114" s="160"/>
      <c r="HK114" s="160"/>
      <c r="HL114" s="160"/>
      <c r="HM114" s="160"/>
      <c r="HN114" s="160"/>
      <c r="HO114" s="160"/>
      <c r="HP114" s="160"/>
      <c r="HQ114" s="160"/>
      <c r="HR114" s="160"/>
      <c r="HS114" s="160"/>
      <c r="HT114" s="160"/>
      <c r="HU114" s="160"/>
      <c r="HV114" s="160"/>
      <c r="HW114" s="160"/>
      <c r="HX114" s="160"/>
      <c r="HY114" s="160"/>
      <c r="HZ114" s="160"/>
      <c r="IA114" s="160"/>
      <c r="IB114" s="160"/>
      <c r="IC114" s="160"/>
      <c r="ID114" s="160"/>
      <c r="IE114" s="160"/>
      <c r="IF114" s="160"/>
      <c r="IG114" s="160"/>
      <c r="IH114" s="160"/>
      <c r="II114" s="160"/>
      <c r="IJ114" s="160"/>
      <c r="IK114" s="160"/>
      <c r="IL114" s="160"/>
      <c r="IM114" s="160"/>
      <c r="IN114" s="160"/>
      <c r="IO114" s="160"/>
      <c r="IP114" s="160"/>
      <c r="IQ114" s="160"/>
      <c r="IR114" s="160"/>
      <c r="IS114" s="160"/>
      <c r="IT114" s="160"/>
      <c r="IU114" s="160"/>
      <c r="IV114" s="160"/>
      <c r="IW114" s="160"/>
      <c r="IX114" s="160"/>
      <c r="IY114" s="160"/>
      <c r="IZ114" s="160"/>
      <c r="JA114" s="160"/>
      <c r="JB114" s="160"/>
      <c r="JC114" s="160"/>
      <c r="JD114" s="160"/>
      <c r="JE114" s="160"/>
      <c r="JF114" s="160"/>
      <c r="JG114" s="160"/>
      <c r="JH114" s="160"/>
      <c r="JI114" s="160"/>
      <c r="JJ114" s="160"/>
      <c r="JK114" s="160"/>
      <c r="JL114" s="160"/>
      <c r="JM114" s="160"/>
      <c r="JN114" s="160"/>
      <c r="JO114" s="160"/>
      <c r="JP114" s="160"/>
      <c r="JQ114" s="160"/>
      <c r="JR114" s="160"/>
      <c r="JS114" s="160"/>
      <c r="JT114" s="160"/>
      <c r="JU114" s="160"/>
      <c r="JV114" s="160"/>
      <c r="JW114" s="160"/>
      <c r="JX114" s="160"/>
      <c r="JY114" s="160"/>
      <c r="JZ114" s="160"/>
      <c r="KA114" s="160"/>
      <c r="KB114" s="160"/>
    </row>
    <row r="115" spans="1:288" s="255" customFormat="1" ht="38" x14ac:dyDescent="0.3">
      <c r="A115" s="123" t="s">
        <v>371</v>
      </c>
      <c r="B115" s="124" t="s">
        <v>372</v>
      </c>
      <c r="C115" s="210">
        <f>ROUNDUP('7990NTP-P'!K47*0.438,2)</f>
        <v>0</v>
      </c>
      <c r="D115" s="232"/>
      <c r="E115" s="149" t="s">
        <v>371</v>
      </c>
      <c r="F115" s="132" t="s">
        <v>372</v>
      </c>
      <c r="G115" s="228">
        <f>ROUNDUP('7990NTP-P'!L47*0.438,2)</f>
        <v>0</v>
      </c>
      <c r="H115" s="234"/>
      <c r="I115" s="149" t="s">
        <v>371</v>
      </c>
      <c r="J115" s="132" t="s">
        <v>372</v>
      </c>
      <c r="K115" s="228">
        <f>ROUNDUP('7990NTP-P'!M47*0.438,2)</f>
        <v>0</v>
      </c>
      <c r="L115" s="234"/>
      <c r="M115" s="464" t="s">
        <v>474</v>
      </c>
      <c r="N115" s="460" t="s">
        <v>475</v>
      </c>
      <c r="O115" s="228">
        <f>ROUNDUP('7990NTP-P'!N47*0.438,2)</f>
        <v>0</v>
      </c>
      <c r="P115" s="234"/>
      <c r="Q115" s="464" t="s">
        <v>474</v>
      </c>
      <c r="R115" s="460" t="s">
        <v>475</v>
      </c>
      <c r="S115" s="228">
        <f>ROUNDUP('7990NTP-P'!O47*0.438,2)</f>
        <v>0</v>
      </c>
      <c r="T115" s="234"/>
      <c r="U115" s="464" t="s">
        <v>474</v>
      </c>
      <c r="V115" s="460" t="s">
        <v>475</v>
      </c>
      <c r="W115" s="228">
        <f>ROUNDUP('7990NTP-P'!P47*0.438,2)</f>
        <v>0</v>
      </c>
      <c r="X115" s="234"/>
      <c r="Y115" s="464" t="s">
        <v>474</v>
      </c>
      <c r="Z115" s="460" t="s">
        <v>475</v>
      </c>
      <c r="AA115" s="228">
        <f>ROUNDUP('7990NTP-P'!Q47*0.438,2)</f>
        <v>0</v>
      </c>
      <c r="AB115" s="234"/>
      <c r="AC115" s="216">
        <f t="shared" si="2"/>
        <v>0</v>
      </c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  <c r="BS115" s="160"/>
      <c r="BT115" s="160"/>
      <c r="BU115" s="160"/>
      <c r="BV115" s="160"/>
      <c r="BW115" s="160"/>
      <c r="BX115" s="160"/>
      <c r="BY115" s="160"/>
      <c r="BZ115" s="160"/>
      <c r="CA115" s="160"/>
      <c r="CB115" s="160"/>
      <c r="CC115" s="160"/>
      <c r="CD115" s="160"/>
      <c r="CE115" s="160"/>
      <c r="CF115" s="160"/>
      <c r="CG115" s="160"/>
      <c r="CH115" s="160"/>
      <c r="CI115" s="160"/>
      <c r="CJ115" s="160"/>
      <c r="CK115" s="160"/>
      <c r="CL115" s="160"/>
      <c r="CM115" s="160"/>
      <c r="CN115" s="160"/>
      <c r="CO115" s="160"/>
      <c r="CP115" s="160"/>
      <c r="CQ115" s="160"/>
      <c r="CR115" s="160"/>
      <c r="CS115" s="160"/>
      <c r="CT115" s="160"/>
      <c r="CU115" s="160"/>
      <c r="CV115" s="160"/>
      <c r="CW115" s="160"/>
      <c r="CX115" s="160"/>
      <c r="CY115" s="160"/>
      <c r="CZ115" s="160"/>
      <c r="DA115" s="160"/>
      <c r="DB115" s="160"/>
      <c r="DC115" s="160"/>
      <c r="DD115" s="160"/>
      <c r="DE115" s="160"/>
      <c r="DF115" s="160"/>
      <c r="DG115" s="160"/>
      <c r="DH115" s="160"/>
      <c r="DI115" s="160"/>
      <c r="DJ115" s="160"/>
      <c r="DK115" s="160"/>
      <c r="DL115" s="160"/>
      <c r="DM115" s="160"/>
      <c r="DN115" s="160"/>
      <c r="DO115" s="160"/>
      <c r="DP115" s="160"/>
      <c r="DQ115" s="160"/>
      <c r="DR115" s="160"/>
      <c r="DS115" s="160"/>
      <c r="DT115" s="160"/>
      <c r="DU115" s="160"/>
      <c r="DV115" s="160"/>
      <c r="DW115" s="160"/>
      <c r="DX115" s="160"/>
      <c r="DY115" s="160"/>
      <c r="DZ115" s="160"/>
      <c r="EA115" s="160"/>
      <c r="EB115" s="160"/>
      <c r="EC115" s="160"/>
      <c r="ED115" s="160"/>
      <c r="EE115" s="160"/>
      <c r="EF115" s="160"/>
      <c r="EG115" s="160"/>
      <c r="EH115" s="160"/>
      <c r="EI115" s="160"/>
      <c r="EJ115" s="160"/>
      <c r="EK115" s="160"/>
      <c r="EL115" s="160"/>
      <c r="EM115" s="160"/>
      <c r="EN115" s="160"/>
      <c r="EO115" s="160"/>
      <c r="EP115" s="160"/>
      <c r="EQ115" s="160"/>
      <c r="ER115" s="160"/>
      <c r="ES115" s="160"/>
      <c r="ET115" s="160"/>
      <c r="EU115" s="160"/>
      <c r="EV115" s="160"/>
      <c r="EW115" s="160"/>
      <c r="EX115" s="160"/>
      <c r="EY115" s="160"/>
      <c r="EZ115" s="160"/>
      <c r="FA115" s="160"/>
      <c r="FB115" s="160"/>
      <c r="FC115" s="160"/>
      <c r="FD115" s="160"/>
      <c r="FE115" s="160"/>
      <c r="FF115" s="160"/>
      <c r="FG115" s="160"/>
      <c r="FH115" s="160"/>
      <c r="FI115" s="160"/>
      <c r="FJ115" s="160"/>
      <c r="FK115" s="160"/>
      <c r="FL115" s="160"/>
      <c r="FM115" s="160"/>
      <c r="FN115" s="160"/>
      <c r="FO115" s="160"/>
      <c r="FP115" s="160"/>
      <c r="FQ115" s="160"/>
      <c r="FR115" s="160"/>
      <c r="FS115" s="160"/>
      <c r="FT115" s="160"/>
      <c r="FU115" s="160"/>
      <c r="FV115" s="160"/>
      <c r="FW115" s="160"/>
      <c r="FX115" s="160"/>
      <c r="FY115" s="160"/>
      <c r="FZ115" s="160"/>
      <c r="GA115" s="160"/>
      <c r="GB115" s="160"/>
      <c r="GC115" s="160"/>
      <c r="GD115" s="160"/>
      <c r="GE115" s="160"/>
      <c r="GF115" s="160"/>
      <c r="GG115" s="160"/>
      <c r="GH115" s="160"/>
      <c r="GI115" s="160"/>
      <c r="GJ115" s="160"/>
      <c r="GK115" s="160"/>
      <c r="GL115" s="160"/>
      <c r="GM115" s="160"/>
      <c r="GN115" s="160"/>
      <c r="GO115" s="160"/>
      <c r="GP115" s="160"/>
      <c r="GQ115" s="160"/>
      <c r="GR115" s="160"/>
      <c r="GS115" s="160"/>
      <c r="GT115" s="160"/>
      <c r="GU115" s="160"/>
      <c r="GV115" s="160"/>
      <c r="GW115" s="160"/>
      <c r="GX115" s="160"/>
      <c r="GY115" s="160"/>
      <c r="GZ115" s="160"/>
      <c r="HA115" s="160"/>
      <c r="HB115" s="160"/>
      <c r="HC115" s="160"/>
      <c r="HD115" s="160"/>
      <c r="HE115" s="160"/>
      <c r="HF115" s="160"/>
      <c r="HG115" s="160"/>
      <c r="HH115" s="160"/>
      <c r="HI115" s="160"/>
      <c r="HJ115" s="160"/>
      <c r="HK115" s="160"/>
      <c r="HL115" s="160"/>
      <c r="HM115" s="160"/>
      <c r="HN115" s="160"/>
      <c r="HO115" s="160"/>
      <c r="HP115" s="160"/>
      <c r="HQ115" s="160"/>
      <c r="HR115" s="160"/>
      <c r="HS115" s="160"/>
      <c r="HT115" s="160"/>
      <c r="HU115" s="160"/>
      <c r="HV115" s="160"/>
      <c r="HW115" s="160"/>
      <c r="HX115" s="160"/>
      <c r="HY115" s="160"/>
      <c r="HZ115" s="160"/>
      <c r="IA115" s="160"/>
      <c r="IB115" s="160"/>
      <c r="IC115" s="160"/>
      <c r="ID115" s="160"/>
      <c r="IE115" s="160"/>
      <c r="IF115" s="160"/>
      <c r="IG115" s="160"/>
      <c r="IH115" s="160"/>
      <c r="II115" s="160"/>
      <c r="IJ115" s="160"/>
      <c r="IK115" s="160"/>
      <c r="IL115" s="160"/>
      <c r="IM115" s="160"/>
      <c r="IN115" s="160"/>
      <c r="IO115" s="160"/>
      <c r="IP115" s="160"/>
      <c r="IQ115" s="160"/>
      <c r="IR115" s="160"/>
      <c r="IS115" s="160"/>
      <c r="IT115" s="160"/>
      <c r="IU115" s="160"/>
      <c r="IV115" s="160"/>
      <c r="IW115" s="160"/>
      <c r="IX115" s="160"/>
      <c r="IY115" s="160"/>
      <c r="IZ115" s="160"/>
      <c r="JA115" s="160"/>
      <c r="JB115" s="160"/>
      <c r="JC115" s="160"/>
      <c r="JD115" s="160"/>
      <c r="JE115" s="160"/>
      <c r="JF115" s="160"/>
      <c r="JG115" s="160"/>
      <c r="JH115" s="160"/>
      <c r="JI115" s="160"/>
      <c r="JJ115" s="160"/>
      <c r="JK115" s="160"/>
      <c r="JL115" s="160"/>
      <c r="JM115" s="160"/>
      <c r="JN115" s="160"/>
      <c r="JO115" s="160"/>
      <c r="JP115" s="160"/>
      <c r="JQ115" s="160"/>
      <c r="JR115" s="160"/>
      <c r="JS115" s="160"/>
      <c r="JT115" s="160"/>
      <c r="JU115" s="160"/>
      <c r="JV115" s="160"/>
      <c r="JW115" s="160"/>
      <c r="JX115" s="160"/>
      <c r="JY115" s="160"/>
      <c r="JZ115" s="160"/>
      <c r="KA115" s="160"/>
      <c r="KB115" s="160"/>
    </row>
    <row r="116" spans="1:288" s="255" customFormat="1" ht="13" x14ac:dyDescent="0.3">
      <c r="A116" s="259"/>
      <c r="B116" s="209"/>
      <c r="C116" s="231"/>
      <c r="D116" s="232"/>
      <c r="E116" s="258"/>
      <c r="F116" s="227"/>
      <c r="G116" s="233"/>
      <c r="H116" s="234"/>
      <c r="I116" s="258"/>
      <c r="J116" s="227"/>
      <c r="K116" s="233"/>
      <c r="L116" s="234"/>
      <c r="M116" s="258"/>
      <c r="N116" s="227"/>
      <c r="O116" s="233"/>
      <c r="P116" s="234"/>
      <c r="Q116" s="258"/>
      <c r="R116" s="227"/>
      <c r="S116" s="233"/>
      <c r="T116" s="234"/>
      <c r="U116" s="258"/>
      <c r="V116" s="227"/>
      <c r="W116" s="233"/>
      <c r="X116" s="234"/>
      <c r="Y116" s="258"/>
      <c r="Z116" s="227"/>
      <c r="AA116" s="233"/>
      <c r="AB116" s="234"/>
      <c r="AC116" s="216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0"/>
      <c r="CB116" s="160"/>
      <c r="CC116" s="160"/>
      <c r="CD116" s="160"/>
      <c r="CE116" s="160"/>
      <c r="CF116" s="160"/>
      <c r="CG116" s="160"/>
      <c r="CH116" s="160"/>
      <c r="CI116" s="160"/>
      <c r="CJ116" s="160"/>
      <c r="CK116" s="160"/>
      <c r="CL116" s="160"/>
      <c r="CM116" s="160"/>
      <c r="CN116" s="160"/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0"/>
      <c r="DB116" s="160"/>
      <c r="DC116" s="160"/>
      <c r="DD116" s="160"/>
      <c r="DE116" s="160"/>
      <c r="DF116" s="160"/>
      <c r="DG116" s="160"/>
      <c r="DH116" s="160"/>
      <c r="DI116" s="160"/>
      <c r="DJ116" s="160"/>
      <c r="DK116" s="160"/>
      <c r="DL116" s="160"/>
      <c r="DM116" s="160"/>
      <c r="DN116" s="160"/>
      <c r="DO116" s="160"/>
      <c r="DP116" s="160"/>
      <c r="DQ116" s="160"/>
      <c r="DR116" s="160"/>
      <c r="DS116" s="160"/>
      <c r="DT116" s="160"/>
      <c r="DU116" s="160"/>
      <c r="DV116" s="160"/>
      <c r="DW116" s="160"/>
      <c r="DX116" s="160"/>
      <c r="DY116" s="160"/>
      <c r="DZ116" s="160"/>
      <c r="EA116" s="160"/>
      <c r="EB116" s="160"/>
      <c r="EC116" s="160"/>
      <c r="ED116" s="160"/>
      <c r="EE116" s="160"/>
      <c r="EF116" s="160"/>
      <c r="EG116" s="160"/>
      <c r="EH116" s="160"/>
      <c r="EI116" s="160"/>
      <c r="EJ116" s="160"/>
      <c r="EK116" s="160"/>
      <c r="EL116" s="160"/>
      <c r="EM116" s="160"/>
      <c r="EN116" s="160"/>
      <c r="EO116" s="160"/>
      <c r="EP116" s="160"/>
      <c r="EQ116" s="160"/>
      <c r="ER116" s="160"/>
      <c r="ES116" s="160"/>
      <c r="ET116" s="160"/>
      <c r="EU116" s="160"/>
      <c r="EV116" s="160"/>
      <c r="EW116" s="160"/>
      <c r="EX116" s="160"/>
      <c r="EY116" s="160"/>
      <c r="EZ116" s="160"/>
      <c r="FA116" s="160"/>
      <c r="FB116" s="160"/>
      <c r="FC116" s="160"/>
      <c r="FD116" s="160"/>
      <c r="FE116" s="160"/>
      <c r="FF116" s="160"/>
      <c r="FG116" s="160"/>
      <c r="FH116" s="160"/>
      <c r="FI116" s="160"/>
      <c r="FJ116" s="160"/>
      <c r="FK116" s="160"/>
      <c r="FL116" s="160"/>
      <c r="FM116" s="160"/>
      <c r="FN116" s="160"/>
      <c r="FO116" s="160"/>
      <c r="FP116" s="160"/>
      <c r="FQ116" s="160"/>
      <c r="FR116" s="160"/>
      <c r="FS116" s="160"/>
      <c r="FT116" s="160"/>
      <c r="FU116" s="160"/>
      <c r="FV116" s="160"/>
      <c r="FW116" s="160"/>
      <c r="FX116" s="160"/>
      <c r="FY116" s="160"/>
      <c r="FZ116" s="160"/>
      <c r="GA116" s="160"/>
      <c r="GB116" s="160"/>
      <c r="GC116" s="160"/>
      <c r="GD116" s="160"/>
      <c r="GE116" s="160"/>
      <c r="GF116" s="160"/>
      <c r="GG116" s="160"/>
      <c r="GH116" s="160"/>
      <c r="GI116" s="160"/>
      <c r="GJ116" s="160"/>
      <c r="GK116" s="160"/>
      <c r="GL116" s="160"/>
      <c r="GM116" s="160"/>
      <c r="GN116" s="160"/>
      <c r="GO116" s="160"/>
      <c r="GP116" s="160"/>
      <c r="GQ116" s="160"/>
      <c r="GR116" s="160"/>
      <c r="GS116" s="160"/>
      <c r="GT116" s="160"/>
      <c r="GU116" s="160"/>
      <c r="GV116" s="160"/>
      <c r="GW116" s="160"/>
      <c r="GX116" s="160"/>
      <c r="GY116" s="160"/>
      <c r="GZ116" s="160"/>
      <c r="HA116" s="160"/>
      <c r="HB116" s="160"/>
      <c r="HC116" s="160"/>
      <c r="HD116" s="160"/>
      <c r="HE116" s="160"/>
      <c r="HF116" s="160"/>
      <c r="HG116" s="160"/>
      <c r="HH116" s="160"/>
      <c r="HI116" s="160"/>
      <c r="HJ116" s="160"/>
      <c r="HK116" s="160"/>
      <c r="HL116" s="160"/>
      <c r="HM116" s="160"/>
      <c r="HN116" s="160"/>
      <c r="HO116" s="160"/>
      <c r="HP116" s="160"/>
      <c r="HQ116" s="160"/>
      <c r="HR116" s="160"/>
      <c r="HS116" s="160"/>
      <c r="HT116" s="160"/>
      <c r="HU116" s="160"/>
      <c r="HV116" s="160"/>
      <c r="HW116" s="160"/>
      <c r="HX116" s="160"/>
      <c r="HY116" s="160"/>
      <c r="HZ116" s="160"/>
      <c r="IA116" s="160"/>
      <c r="IB116" s="160"/>
      <c r="IC116" s="160"/>
      <c r="ID116" s="160"/>
      <c r="IE116" s="160"/>
      <c r="IF116" s="160"/>
      <c r="IG116" s="160"/>
      <c r="IH116" s="160"/>
      <c r="II116" s="160"/>
      <c r="IJ116" s="160"/>
      <c r="IK116" s="160"/>
      <c r="IL116" s="160"/>
      <c r="IM116" s="160"/>
      <c r="IN116" s="160"/>
      <c r="IO116" s="160"/>
      <c r="IP116" s="160"/>
      <c r="IQ116" s="160"/>
      <c r="IR116" s="160"/>
      <c r="IS116" s="160"/>
      <c r="IT116" s="160"/>
      <c r="IU116" s="160"/>
      <c r="IV116" s="160"/>
      <c r="IW116" s="160"/>
      <c r="IX116" s="160"/>
      <c r="IY116" s="160"/>
      <c r="IZ116" s="160"/>
      <c r="JA116" s="160"/>
      <c r="JB116" s="160"/>
      <c r="JC116" s="160"/>
      <c r="JD116" s="160"/>
      <c r="JE116" s="160"/>
      <c r="JF116" s="160"/>
      <c r="JG116" s="160"/>
      <c r="JH116" s="160"/>
      <c r="JI116" s="160"/>
      <c r="JJ116" s="160"/>
      <c r="JK116" s="160"/>
      <c r="JL116" s="160"/>
      <c r="JM116" s="160"/>
      <c r="JN116" s="160"/>
      <c r="JO116" s="160"/>
      <c r="JP116" s="160"/>
      <c r="JQ116" s="160"/>
      <c r="JR116" s="160"/>
      <c r="JS116" s="160"/>
      <c r="JT116" s="160"/>
      <c r="JU116" s="160"/>
      <c r="JV116" s="160"/>
      <c r="JW116" s="160"/>
      <c r="JX116" s="160"/>
      <c r="JY116" s="160"/>
      <c r="JZ116" s="160"/>
      <c r="KA116" s="160"/>
      <c r="KB116" s="160"/>
    </row>
    <row r="117" spans="1:288" s="255" customFormat="1" ht="70" x14ac:dyDescent="0.3">
      <c r="A117" s="506" t="s">
        <v>493</v>
      </c>
      <c r="B117" s="490" t="s">
        <v>484</v>
      </c>
      <c r="C117" s="210">
        <f>SUM('7990NTP-P'!K48*1)</f>
        <v>0</v>
      </c>
      <c r="D117" s="494">
        <f>'7990NTP-P'!C48</f>
        <v>0</v>
      </c>
      <c r="E117" s="509" t="s">
        <v>494</v>
      </c>
      <c r="F117" s="490" t="s">
        <v>495</v>
      </c>
      <c r="G117" s="210">
        <f>SUM('7990NTP-P'!L48*1)</f>
        <v>0</v>
      </c>
      <c r="H117" s="494">
        <f>'7990NTP-P'!D48</f>
        <v>0</v>
      </c>
      <c r="I117" s="509" t="s">
        <v>494</v>
      </c>
      <c r="J117" s="490" t="s">
        <v>495</v>
      </c>
      <c r="K117" s="210">
        <f>SUM('7990NTP-P'!M48*1)</f>
        <v>0</v>
      </c>
      <c r="L117" s="226">
        <f>'7990NTP-P'!E48</f>
        <v>0</v>
      </c>
      <c r="M117" s="508" t="s">
        <v>493</v>
      </c>
      <c r="N117" s="490" t="s">
        <v>484</v>
      </c>
      <c r="O117" s="210">
        <f>SUM('7990NTP-P'!N48*1)</f>
        <v>0</v>
      </c>
      <c r="P117" s="494">
        <f>'7990NTP-P'!F48</f>
        <v>0</v>
      </c>
      <c r="Q117" s="507" t="s">
        <v>493</v>
      </c>
      <c r="R117" s="490" t="s">
        <v>484</v>
      </c>
      <c r="S117" s="210">
        <f>SUM('7990NTP-P'!O48*1)</f>
        <v>0</v>
      </c>
      <c r="T117" s="226">
        <f>'7990NTP-P'!G48</f>
        <v>0</v>
      </c>
      <c r="U117" s="508" t="s">
        <v>493</v>
      </c>
      <c r="V117" s="490" t="s">
        <v>484</v>
      </c>
      <c r="W117" s="210">
        <f>SUM('7990NTP-P'!P48*1)</f>
        <v>0</v>
      </c>
      <c r="X117" s="226">
        <f>'7990NTP-P'!H48</f>
        <v>0</v>
      </c>
      <c r="Y117" s="508" t="s">
        <v>493</v>
      </c>
      <c r="Z117" s="490" t="s">
        <v>484</v>
      </c>
      <c r="AA117" s="210">
        <f>SUM('7990NTP-P'!Q48*1)</f>
        <v>0</v>
      </c>
      <c r="AB117" s="226">
        <f>'7990NTP-P'!I48</f>
        <v>0</v>
      </c>
      <c r="AC117" s="216">
        <f t="shared" si="2"/>
        <v>0</v>
      </c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  <c r="CA117" s="160"/>
      <c r="CB117" s="160"/>
      <c r="CC117" s="160"/>
      <c r="CD117" s="160"/>
      <c r="CE117" s="160"/>
      <c r="CF117" s="160"/>
      <c r="CG117" s="160"/>
      <c r="CH117" s="160"/>
      <c r="CI117" s="160"/>
      <c r="CJ117" s="160"/>
      <c r="CK117" s="160"/>
      <c r="CL117" s="160"/>
      <c r="CM117" s="160"/>
      <c r="CN117" s="160"/>
      <c r="CO117" s="160"/>
      <c r="CP117" s="160"/>
      <c r="CQ117" s="160"/>
      <c r="CR117" s="160"/>
      <c r="CS117" s="160"/>
      <c r="CT117" s="160"/>
      <c r="CU117" s="160"/>
      <c r="CV117" s="160"/>
      <c r="CW117" s="160"/>
      <c r="CX117" s="160"/>
      <c r="CY117" s="160"/>
      <c r="CZ117" s="160"/>
      <c r="DA117" s="160"/>
      <c r="DB117" s="160"/>
      <c r="DC117" s="160"/>
      <c r="DD117" s="160"/>
      <c r="DE117" s="160"/>
      <c r="DF117" s="160"/>
      <c r="DG117" s="160"/>
      <c r="DH117" s="160"/>
      <c r="DI117" s="160"/>
      <c r="DJ117" s="160"/>
      <c r="DK117" s="160"/>
      <c r="DL117" s="160"/>
      <c r="DM117" s="160"/>
      <c r="DN117" s="160"/>
      <c r="DO117" s="160"/>
      <c r="DP117" s="160"/>
      <c r="DQ117" s="160"/>
      <c r="DR117" s="160"/>
      <c r="DS117" s="160"/>
      <c r="DT117" s="160"/>
      <c r="DU117" s="160"/>
      <c r="DV117" s="160"/>
      <c r="DW117" s="160"/>
      <c r="DX117" s="160"/>
      <c r="DY117" s="160"/>
      <c r="DZ117" s="160"/>
      <c r="EA117" s="160"/>
      <c r="EB117" s="160"/>
      <c r="EC117" s="160"/>
      <c r="ED117" s="160"/>
      <c r="EE117" s="160"/>
      <c r="EF117" s="160"/>
      <c r="EG117" s="160"/>
      <c r="EH117" s="160"/>
      <c r="EI117" s="160"/>
      <c r="EJ117" s="160"/>
      <c r="EK117" s="160"/>
      <c r="EL117" s="160"/>
      <c r="EM117" s="160"/>
      <c r="EN117" s="160"/>
      <c r="EO117" s="160"/>
      <c r="EP117" s="160"/>
      <c r="EQ117" s="160"/>
      <c r="ER117" s="160"/>
      <c r="ES117" s="160"/>
      <c r="ET117" s="160"/>
      <c r="EU117" s="160"/>
      <c r="EV117" s="160"/>
      <c r="EW117" s="160"/>
      <c r="EX117" s="160"/>
      <c r="EY117" s="160"/>
      <c r="EZ117" s="160"/>
      <c r="FA117" s="160"/>
      <c r="FB117" s="160"/>
      <c r="FC117" s="160"/>
      <c r="FD117" s="160"/>
      <c r="FE117" s="160"/>
      <c r="FF117" s="160"/>
      <c r="FG117" s="160"/>
      <c r="FH117" s="160"/>
      <c r="FI117" s="160"/>
      <c r="FJ117" s="160"/>
      <c r="FK117" s="160"/>
      <c r="FL117" s="160"/>
      <c r="FM117" s="160"/>
      <c r="FN117" s="160"/>
      <c r="FO117" s="160"/>
      <c r="FP117" s="160"/>
      <c r="FQ117" s="160"/>
      <c r="FR117" s="160"/>
      <c r="FS117" s="160"/>
      <c r="FT117" s="160"/>
      <c r="FU117" s="160"/>
      <c r="FV117" s="160"/>
      <c r="FW117" s="160"/>
      <c r="FX117" s="160"/>
      <c r="FY117" s="160"/>
      <c r="FZ117" s="160"/>
      <c r="GA117" s="160"/>
      <c r="GB117" s="160"/>
      <c r="GC117" s="160"/>
      <c r="GD117" s="160"/>
      <c r="GE117" s="160"/>
      <c r="GF117" s="160"/>
      <c r="GG117" s="160"/>
      <c r="GH117" s="160"/>
      <c r="GI117" s="160"/>
      <c r="GJ117" s="160"/>
      <c r="GK117" s="160"/>
      <c r="GL117" s="160"/>
      <c r="GM117" s="160"/>
      <c r="GN117" s="160"/>
      <c r="GO117" s="160"/>
      <c r="GP117" s="160"/>
      <c r="GQ117" s="160"/>
      <c r="GR117" s="160"/>
      <c r="GS117" s="160"/>
      <c r="GT117" s="160"/>
      <c r="GU117" s="160"/>
      <c r="GV117" s="160"/>
      <c r="GW117" s="160"/>
      <c r="GX117" s="160"/>
      <c r="GY117" s="160"/>
      <c r="GZ117" s="160"/>
      <c r="HA117" s="160"/>
      <c r="HB117" s="160"/>
      <c r="HC117" s="160"/>
      <c r="HD117" s="160"/>
      <c r="HE117" s="160"/>
      <c r="HF117" s="160"/>
      <c r="HG117" s="160"/>
      <c r="HH117" s="160"/>
      <c r="HI117" s="160"/>
      <c r="HJ117" s="160"/>
      <c r="HK117" s="160"/>
      <c r="HL117" s="160"/>
      <c r="HM117" s="160"/>
      <c r="HN117" s="160"/>
      <c r="HO117" s="160"/>
      <c r="HP117" s="160"/>
      <c r="HQ117" s="160"/>
      <c r="HR117" s="160"/>
      <c r="HS117" s="160"/>
      <c r="HT117" s="160"/>
      <c r="HU117" s="160"/>
      <c r="HV117" s="160"/>
      <c r="HW117" s="160"/>
      <c r="HX117" s="160"/>
      <c r="HY117" s="160"/>
      <c r="HZ117" s="160"/>
      <c r="IA117" s="160"/>
      <c r="IB117" s="160"/>
      <c r="IC117" s="160"/>
      <c r="ID117" s="160"/>
      <c r="IE117" s="160"/>
      <c r="IF117" s="160"/>
      <c r="IG117" s="160"/>
      <c r="IH117" s="160"/>
      <c r="II117" s="160"/>
      <c r="IJ117" s="160"/>
      <c r="IK117" s="160"/>
      <c r="IL117" s="160"/>
      <c r="IM117" s="160"/>
      <c r="IN117" s="160"/>
      <c r="IO117" s="160"/>
      <c r="IP117" s="160"/>
      <c r="IQ117" s="160"/>
      <c r="IR117" s="160"/>
      <c r="IS117" s="160"/>
      <c r="IT117" s="160"/>
      <c r="IU117" s="160"/>
      <c r="IV117" s="160"/>
      <c r="IW117" s="160"/>
      <c r="IX117" s="160"/>
      <c r="IY117" s="160"/>
      <c r="IZ117" s="160"/>
      <c r="JA117" s="160"/>
      <c r="JB117" s="160"/>
      <c r="JC117" s="160"/>
      <c r="JD117" s="160"/>
      <c r="JE117" s="160"/>
      <c r="JF117" s="160"/>
      <c r="JG117" s="160"/>
      <c r="JH117" s="160"/>
      <c r="JI117" s="160"/>
      <c r="JJ117" s="160"/>
      <c r="JK117" s="160"/>
      <c r="JL117" s="160"/>
      <c r="JM117" s="160"/>
      <c r="JN117" s="160"/>
      <c r="JO117" s="160"/>
      <c r="JP117" s="160"/>
      <c r="JQ117" s="160"/>
      <c r="JR117" s="160"/>
      <c r="JS117" s="160"/>
      <c r="JT117" s="160"/>
      <c r="JU117" s="160"/>
      <c r="JV117" s="160"/>
      <c r="JW117" s="160"/>
      <c r="JX117" s="160"/>
      <c r="JY117" s="160"/>
      <c r="JZ117" s="160"/>
      <c r="KA117" s="160"/>
      <c r="KB117" s="160"/>
    </row>
    <row r="118" spans="1:288" s="255" customFormat="1" ht="13" x14ac:dyDescent="0.3">
      <c r="A118" s="498"/>
      <c r="B118" s="499"/>
      <c r="C118" s="500"/>
      <c r="D118" s="501"/>
      <c r="E118" s="502"/>
      <c r="F118" s="499"/>
      <c r="G118" s="500"/>
      <c r="H118" s="503"/>
      <c r="I118" s="502"/>
      <c r="J118" s="499"/>
      <c r="K118" s="500"/>
      <c r="L118" s="503"/>
      <c r="M118" s="504"/>
      <c r="N118" s="499"/>
      <c r="O118" s="500"/>
      <c r="P118" s="503"/>
      <c r="Q118" s="504"/>
      <c r="R118" s="499"/>
      <c r="S118" s="500"/>
      <c r="T118" s="503"/>
      <c r="U118" s="504"/>
      <c r="V118" s="499"/>
      <c r="W118" s="500"/>
      <c r="X118" s="503"/>
      <c r="Y118" s="504"/>
      <c r="Z118" s="499"/>
      <c r="AA118" s="500"/>
      <c r="AB118" s="503"/>
      <c r="AC118" s="505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0"/>
      <c r="DO118" s="160"/>
      <c r="DP118" s="160"/>
      <c r="DQ118" s="160"/>
      <c r="DR118" s="160"/>
      <c r="DS118" s="160"/>
      <c r="DT118" s="160"/>
      <c r="DU118" s="160"/>
      <c r="DV118" s="160"/>
      <c r="DW118" s="160"/>
      <c r="DX118" s="160"/>
      <c r="DY118" s="160"/>
      <c r="DZ118" s="160"/>
      <c r="EA118" s="160"/>
      <c r="EB118" s="160"/>
      <c r="EC118" s="160"/>
      <c r="ED118" s="160"/>
      <c r="EE118" s="160"/>
      <c r="EF118" s="160"/>
      <c r="EG118" s="160"/>
      <c r="EH118" s="160"/>
      <c r="EI118" s="160"/>
      <c r="EJ118" s="160"/>
      <c r="EK118" s="160"/>
      <c r="EL118" s="160"/>
      <c r="EM118" s="160"/>
      <c r="EN118" s="160"/>
      <c r="EO118" s="160"/>
      <c r="EP118" s="160"/>
      <c r="EQ118" s="160"/>
      <c r="ER118" s="160"/>
      <c r="ES118" s="160"/>
      <c r="ET118" s="160"/>
      <c r="EU118" s="160"/>
      <c r="EV118" s="160"/>
      <c r="EW118" s="160"/>
      <c r="EX118" s="160"/>
      <c r="EY118" s="160"/>
      <c r="EZ118" s="160"/>
      <c r="FA118" s="160"/>
      <c r="FB118" s="160"/>
      <c r="FC118" s="160"/>
      <c r="FD118" s="160"/>
      <c r="FE118" s="160"/>
      <c r="FF118" s="160"/>
      <c r="FG118" s="160"/>
      <c r="FH118" s="160"/>
      <c r="FI118" s="160"/>
      <c r="FJ118" s="160"/>
      <c r="FK118" s="160"/>
      <c r="FL118" s="160"/>
      <c r="FM118" s="160"/>
      <c r="FN118" s="160"/>
      <c r="FO118" s="160"/>
      <c r="FP118" s="160"/>
      <c r="FQ118" s="160"/>
      <c r="FR118" s="160"/>
      <c r="FS118" s="160"/>
      <c r="FT118" s="160"/>
      <c r="FU118" s="160"/>
      <c r="FV118" s="160"/>
      <c r="FW118" s="160"/>
      <c r="FX118" s="160"/>
      <c r="FY118" s="160"/>
      <c r="FZ118" s="160"/>
      <c r="GA118" s="160"/>
      <c r="GB118" s="160"/>
      <c r="GC118" s="160"/>
      <c r="GD118" s="160"/>
      <c r="GE118" s="160"/>
      <c r="GF118" s="160"/>
      <c r="GG118" s="160"/>
      <c r="GH118" s="160"/>
      <c r="GI118" s="160"/>
      <c r="GJ118" s="160"/>
      <c r="GK118" s="160"/>
      <c r="GL118" s="160"/>
      <c r="GM118" s="160"/>
      <c r="GN118" s="160"/>
      <c r="GO118" s="160"/>
      <c r="GP118" s="160"/>
      <c r="GQ118" s="160"/>
      <c r="GR118" s="160"/>
      <c r="GS118" s="160"/>
      <c r="GT118" s="160"/>
      <c r="GU118" s="160"/>
      <c r="GV118" s="160"/>
      <c r="GW118" s="160"/>
      <c r="GX118" s="160"/>
      <c r="GY118" s="160"/>
      <c r="GZ118" s="160"/>
      <c r="HA118" s="160"/>
      <c r="HB118" s="160"/>
      <c r="HC118" s="160"/>
      <c r="HD118" s="160"/>
      <c r="HE118" s="160"/>
      <c r="HF118" s="160"/>
      <c r="HG118" s="160"/>
      <c r="HH118" s="160"/>
      <c r="HI118" s="160"/>
      <c r="HJ118" s="160"/>
      <c r="HK118" s="160"/>
      <c r="HL118" s="160"/>
      <c r="HM118" s="160"/>
      <c r="HN118" s="160"/>
      <c r="HO118" s="160"/>
      <c r="HP118" s="160"/>
      <c r="HQ118" s="160"/>
      <c r="HR118" s="160"/>
      <c r="HS118" s="160"/>
      <c r="HT118" s="160"/>
      <c r="HU118" s="160"/>
      <c r="HV118" s="160"/>
      <c r="HW118" s="160"/>
      <c r="HX118" s="160"/>
      <c r="HY118" s="160"/>
      <c r="HZ118" s="160"/>
      <c r="IA118" s="160"/>
      <c r="IB118" s="160"/>
      <c r="IC118" s="160"/>
      <c r="ID118" s="160"/>
      <c r="IE118" s="160"/>
      <c r="IF118" s="160"/>
      <c r="IG118" s="160"/>
      <c r="IH118" s="160"/>
      <c r="II118" s="160"/>
      <c r="IJ118" s="160"/>
      <c r="IK118" s="160"/>
      <c r="IL118" s="160"/>
      <c r="IM118" s="160"/>
      <c r="IN118" s="160"/>
      <c r="IO118" s="160"/>
      <c r="IP118" s="160"/>
      <c r="IQ118" s="160"/>
      <c r="IR118" s="160"/>
      <c r="IS118" s="160"/>
      <c r="IT118" s="160"/>
      <c r="IU118" s="160"/>
      <c r="IV118" s="160"/>
      <c r="IW118" s="160"/>
      <c r="IX118" s="160"/>
      <c r="IY118" s="160"/>
      <c r="IZ118" s="160"/>
      <c r="JA118" s="160"/>
      <c r="JB118" s="160"/>
      <c r="JC118" s="160"/>
      <c r="JD118" s="160"/>
      <c r="JE118" s="160"/>
      <c r="JF118" s="160"/>
      <c r="JG118" s="160"/>
      <c r="JH118" s="160"/>
      <c r="JI118" s="160"/>
      <c r="JJ118" s="160"/>
      <c r="JK118" s="160"/>
      <c r="JL118" s="160"/>
      <c r="JM118" s="160"/>
      <c r="JN118" s="160"/>
      <c r="JO118" s="160"/>
      <c r="JP118" s="160"/>
      <c r="JQ118" s="160"/>
      <c r="JR118" s="160"/>
      <c r="JS118" s="160"/>
      <c r="JT118" s="160"/>
      <c r="JU118" s="160"/>
      <c r="JV118" s="160"/>
      <c r="JW118" s="160"/>
      <c r="JX118" s="160"/>
      <c r="JY118" s="160"/>
      <c r="JZ118" s="160"/>
      <c r="KA118" s="160"/>
      <c r="KB118" s="160"/>
    </row>
    <row r="119" spans="1:288" s="255" customFormat="1" ht="50.5" x14ac:dyDescent="0.3">
      <c r="A119" s="123" t="s">
        <v>373</v>
      </c>
      <c r="B119" s="124" t="s">
        <v>209</v>
      </c>
      <c r="C119" s="210">
        <f>ROUNDDOWN('7990NTP-P'!K49-('7990NTP-P'!K49*0.3066),2)</f>
        <v>0</v>
      </c>
      <c r="D119" s="226">
        <f>'7990NTP-P'!C49</f>
        <v>0</v>
      </c>
      <c r="E119" s="149" t="s">
        <v>373</v>
      </c>
      <c r="F119" s="132" t="s">
        <v>209</v>
      </c>
      <c r="G119" s="228">
        <f>ROUNDDOWN('7990NTP-P'!L49-('7990NTP-P'!L49*0.3066),2)</f>
        <v>0</v>
      </c>
      <c r="H119" s="229">
        <f>'7990NTP-P'!D49</f>
        <v>0</v>
      </c>
      <c r="I119" s="149" t="s">
        <v>373</v>
      </c>
      <c r="J119" s="132" t="s">
        <v>209</v>
      </c>
      <c r="K119" s="228">
        <f>ROUNDDOWN('7990NTP-P'!M49-('7990NTP-P'!M49*0.3066),2)</f>
        <v>0</v>
      </c>
      <c r="L119" s="229">
        <f>'7990NTP-P'!E49</f>
        <v>0</v>
      </c>
      <c r="M119" s="464" t="s">
        <v>476</v>
      </c>
      <c r="N119" s="460" t="s">
        <v>209</v>
      </c>
      <c r="O119" s="228">
        <f>ROUNDDOWN('7990NTP-P'!N49-('7990NTP-P'!N49*0.3066),2)</f>
        <v>0</v>
      </c>
      <c r="P119" s="229">
        <f>'7990NTP-P'!F49</f>
        <v>0</v>
      </c>
      <c r="Q119" s="464" t="s">
        <v>476</v>
      </c>
      <c r="R119" s="460" t="s">
        <v>209</v>
      </c>
      <c r="S119" s="228">
        <f>ROUNDDOWN('7990NTP-P'!O49-('7990NTP-P'!O49*0.3066),2)</f>
        <v>0</v>
      </c>
      <c r="T119" s="229">
        <f>'7990NTP-P'!G49</f>
        <v>0</v>
      </c>
      <c r="U119" s="464" t="s">
        <v>476</v>
      </c>
      <c r="V119" s="460" t="s">
        <v>209</v>
      </c>
      <c r="W119" s="228">
        <f>ROUNDDOWN('7990NTP-P'!P49-('7990NTP-P'!P49*0.3066),2)</f>
        <v>0</v>
      </c>
      <c r="X119" s="229">
        <f>'7990NTP-P'!H49</f>
        <v>0</v>
      </c>
      <c r="Y119" s="464" t="s">
        <v>476</v>
      </c>
      <c r="Z119" s="460" t="s">
        <v>209</v>
      </c>
      <c r="AA119" s="228">
        <f>ROUNDDOWN('7990NTP-P'!Q49-('7990NTP-P'!Q49*0.3066),2)</f>
        <v>0</v>
      </c>
      <c r="AB119" s="229">
        <f>'7990NTP-P'!I49</f>
        <v>0</v>
      </c>
      <c r="AC119" s="216">
        <f t="shared" si="2"/>
        <v>0</v>
      </c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  <c r="BV119" s="160"/>
      <c r="BW119" s="160"/>
      <c r="BX119" s="160"/>
      <c r="BY119" s="160"/>
      <c r="BZ119" s="160"/>
      <c r="CA119" s="160"/>
      <c r="CB119" s="160"/>
      <c r="CC119" s="160"/>
      <c r="CD119" s="160"/>
      <c r="CE119" s="160"/>
      <c r="CF119" s="160"/>
      <c r="CG119" s="160"/>
      <c r="CH119" s="160"/>
      <c r="CI119" s="160"/>
      <c r="CJ119" s="160"/>
      <c r="CK119" s="160"/>
      <c r="CL119" s="160"/>
      <c r="CM119" s="160"/>
      <c r="CN119" s="160"/>
      <c r="CO119" s="160"/>
      <c r="CP119" s="160"/>
      <c r="CQ119" s="160"/>
      <c r="CR119" s="160"/>
      <c r="CS119" s="160"/>
      <c r="CT119" s="160"/>
      <c r="CU119" s="160"/>
      <c r="CV119" s="160"/>
      <c r="CW119" s="160"/>
      <c r="CX119" s="160"/>
      <c r="CY119" s="160"/>
      <c r="CZ119" s="160"/>
      <c r="DA119" s="160"/>
      <c r="DB119" s="160"/>
      <c r="DC119" s="160"/>
      <c r="DD119" s="160"/>
      <c r="DE119" s="160"/>
      <c r="DF119" s="160"/>
      <c r="DG119" s="160"/>
      <c r="DH119" s="160"/>
      <c r="DI119" s="160"/>
      <c r="DJ119" s="160"/>
      <c r="DK119" s="160"/>
      <c r="DL119" s="160"/>
      <c r="DM119" s="160"/>
      <c r="DN119" s="160"/>
      <c r="DO119" s="160"/>
      <c r="DP119" s="160"/>
      <c r="DQ119" s="160"/>
      <c r="DR119" s="160"/>
      <c r="DS119" s="160"/>
      <c r="DT119" s="160"/>
      <c r="DU119" s="160"/>
      <c r="DV119" s="160"/>
      <c r="DW119" s="160"/>
      <c r="DX119" s="160"/>
      <c r="DY119" s="160"/>
      <c r="DZ119" s="160"/>
      <c r="EA119" s="160"/>
      <c r="EB119" s="160"/>
      <c r="EC119" s="160"/>
      <c r="ED119" s="160"/>
      <c r="EE119" s="160"/>
      <c r="EF119" s="160"/>
      <c r="EG119" s="160"/>
      <c r="EH119" s="160"/>
      <c r="EI119" s="160"/>
      <c r="EJ119" s="160"/>
      <c r="EK119" s="160"/>
      <c r="EL119" s="160"/>
      <c r="EM119" s="160"/>
      <c r="EN119" s="160"/>
      <c r="EO119" s="160"/>
      <c r="EP119" s="160"/>
      <c r="EQ119" s="160"/>
      <c r="ER119" s="160"/>
      <c r="ES119" s="160"/>
      <c r="ET119" s="160"/>
      <c r="EU119" s="160"/>
      <c r="EV119" s="160"/>
      <c r="EW119" s="160"/>
      <c r="EX119" s="160"/>
      <c r="EY119" s="160"/>
      <c r="EZ119" s="160"/>
      <c r="FA119" s="160"/>
      <c r="FB119" s="160"/>
      <c r="FC119" s="160"/>
      <c r="FD119" s="160"/>
      <c r="FE119" s="160"/>
      <c r="FF119" s="160"/>
      <c r="FG119" s="160"/>
      <c r="FH119" s="160"/>
      <c r="FI119" s="160"/>
      <c r="FJ119" s="160"/>
      <c r="FK119" s="160"/>
      <c r="FL119" s="160"/>
      <c r="FM119" s="160"/>
      <c r="FN119" s="160"/>
      <c r="FO119" s="160"/>
      <c r="FP119" s="160"/>
      <c r="FQ119" s="160"/>
      <c r="FR119" s="160"/>
      <c r="FS119" s="160"/>
      <c r="FT119" s="160"/>
      <c r="FU119" s="160"/>
      <c r="FV119" s="160"/>
      <c r="FW119" s="160"/>
      <c r="FX119" s="160"/>
      <c r="FY119" s="160"/>
      <c r="FZ119" s="160"/>
      <c r="GA119" s="160"/>
      <c r="GB119" s="160"/>
      <c r="GC119" s="160"/>
      <c r="GD119" s="160"/>
      <c r="GE119" s="160"/>
      <c r="GF119" s="160"/>
      <c r="GG119" s="160"/>
      <c r="GH119" s="160"/>
      <c r="GI119" s="160"/>
      <c r="GJ119" s="160"/>
      <c r="GK119" s="160"/>
      <c r="GL119" s="160"/>
      <c r="GM119" s="160"/>
      <c r="GN119" s="160"/>
      <c r="GO119" s="160"/>
      <c r="GP119" s="160"/>
      <c r="GQ119" s="160"/>
      <c r="GR119" s="160"/>
      <c r="GS119" s="160"/>
      <c r="GT119" s="160"/>
      <c r="GU119" s="160"/>
      <c r="GV119" s="160"/>
      <c r="GW119" s="160"/>
      <c r="GX119" s="160"/>
      <c r="GY119" s="160"/>
      <c r="GZ119" s="160"/>
      <c r="HA119" s="160"/>
      <c r="HB119" s="160"/>
      <c r="HC119" s="160"/>
      <c r="HD119" s="160"/>
      <c r="HE119" s="160"/>
      <c r="HF119" s="160"/>
      <c r="HG119" s="160"/>
      <c r="HH119" s="160"/>
      <c r="HI119" s="160"/>
      <c r="HJ119" s="160"/>
      <c r="HK119" s="160"/>
      <c r="HL119" s="160"/>
      <c r="HM119" s="160"/>
      <c r="HN119" s="160"/>
      <c r="HO119" s="160"/>
      <c r="HP119" s="160"/>
      <c r="HQ119" s="160"/>
      <c r="HR119" s="160"/>
      <c r="HS119" s="160"/>
      <c r="HT119" s="160"/>
      <c r="HU119" s="160"/>
      <c r="HV119" s="160"/>
      <c r="HW119" s="160"/>
      <c r="HX119" s="160"/>
      <c r="HY119" s="160"/>
      <c r="HZ119" s="160"/>
      <c r="IA119" s="160"/>
      <c r="IB119" s="160"/>
      <c r="IC119" s="160"/>
      <c r="ID119" s="160"/>
      <c r="IE119" s="160"/>
      <c r="IF119" s="160"/>
      <c r="IG119" s="160"/>
      <c r="IH119" s="160"/>
      <c r="II119" s="160"/>
      <c r="IJ119" s="160"/>
      <c r="IK119" s="160"/>
      <c r="IL119" s="160"/>
      <c r="IM119" s="160"/>
      <c r="IN119" s="160"/>
      <c r="IO119" s="160"/>
      <c r="IP119" s="160"/>
      <c r="IQ119" s="160"/>
      <c r="IR119" s="160"/>
      <c r="IS119" s="160"/>
      <c r="IT119" s="160"/>
      <c r="IU119" s="160"/>
      <c r="IV119" s="160"/>
      <c r="IW119" s="160"/>
      <c r="IX119" s="160"/>
      <c r="IY119" s="160"/>
      <c r="IZ119" s="160"/>
      <c r="JA119" s="160"/>
      <c r="JB119" s="160"/>
      <c r="JC119" s="160"/>
      <c r="JD119" s="160"/>
      <c r="JE119" s="160"/>
      <c r="JF119" s="160"/>
      <c r="JG119" s="160"/>
      <c r="JH119" s="160"/>
      <c r="JI119" s="160"/>
      <c r="JJ119" s="160"/>
      <c r="JK119" s="160"/>
      <c r="JL119" s="160"/>
      <c r="JM119" s="160"/>
      <c r="JN119" s="160"/>
      <c r="JO119" s="160"/>
      <c r="JP119" s="160"/>
      <c r="JQ119" s="160"/>
      <c r="JR119" s="160"/>
      <c r="JS119" s="160"/>
      <c r="JT119" s="160"/>
      <c r="JU119" s="160"/>
      <c r="JV119" s="160"/>
      <c r="JW119" s="160"/>
      <c r="JX119" s="160"/>
      <c r="JY119" s="160"/>
      <c r="JZ119" s="160"/>
      <c r="KA119" s="160"/>
      <c r="KB119" s="160"/>
    </row>
    <row r="120" spans="1:288" s="255" customFormat="1" ht="50.5" x14ac:dyDescent="0.3">
      <c r="A120" s="123" t="s">
        <v>374</v>
      </c>
      <c r="B120" s="124" t="s">
        <v>375</v>
      </c>
      <c r="C120" s="210">
        <f>ROUNDUP('7990NTP-P'!K49*0.3066,2)</f>
        <v>0</v>
      </c>
      <c r="D120" s="213"/>
      <c r="E120" s="149" t="s">
        <v>374</v>
      </c>
      <c r="F120" s="132" t="s">
        <v>375</v>
      </c>
      <c r="G120" s="228">
        <f>ROUNDUP('7990NTP-P'!L49*0.3066,2)</f>
        <v>0</v>
      </c>
      <c r="H120" s="239"/>
      <c r="I120" s="149" t="s">
        <v>374</v>
      </c>
      <c r="J120" s="132" t="s">
        <v>375</v>
      </c>
      <c r="K120" s="228">
        <f>ROUNDUP('7990NTP-P'!M49*0.3066,2)</f>
        <v>0</v>
      </c>
      <c r="L120" s="239"/>
      <c r="M120" s="464" t="s">
        <v>477</v>
      </c>
      <c r="N120" s="460" t="s">
        <v>478</v>
      </c>
      <c r="O120" s="228">
        <f>ROUNDUP('7990NTP-P'!N49*0.3066,2)</f>
        <v>0</v>
      </c>
      <c r="P120" s="239"/>
      <c r="Q120" s="464" t="s">
        <v>477</v>
      </c>
      <c r="R120" s="460" t="s">
        <v>478</v>
      </c>
      <c r="S120" s="228">
        <f>ROUNDUP('7990NTP-P'!O49*0.3066,2)</f>
        <v>0</v>
      </c>
      <c r="T120" s="239"/>
      <c r="U120" s="464" t="s">
        <v>477</v>
      </c>
      <c r="V120" s="460" t="s">
        <v>478</v>
      </c>
      <c r="W120" s="228">
        <f>ROUNDUP('7990NTP-P'!P49*0.3066,2)</f>
        <v>0</v>
      </c>
      <c r="X120" s="239"/>
      <c r="Y120" s="464" t="s">
        <v>477</v>
      </c>
      <c r="Z120" s="460" t="s">
        <v>478</v>
      </c>
      <c r="AA120" s="228">
        <f>ROUNDUP('7990NTP-P'!Q49*0.3066,2)</f>
        <v>0</v>
      </c>
      <c r="AB120" s="239"/>
      <c r="AC120" s="216">
        <f t="shared" si="2"/>
        <v>0</v>
      </c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  <c r="BX120" s="160"/>
      <c r="BY120" s="160"/>
      <c r="BZ120" s="160"/>
      <c r="CA120" s="160"/>
      <c r="CB120" s="160"/>
      <c r="CC120" s="160"/>
      <c r="CD120" s="160"/>
      <c r="CE120" s="160"/>
      <c r="CF120" s="160"/>
      <c r="CG120" s="160"/>
      <c r="CH120" s="160"/>
      <c r="CI120" s="160"/>
      <c r="CJ120" s="160"/>
      <c r="CK120" s="160"/>
      <c r="CL120" s="160"/>
      <c r="CM120" s="160"/>
      <c r="CN120" s="160"/>
      <c r="CO120" s="160"/>
      <c r="CP120" s="160"/>
      <c r="CQ120" s="160"/>
      <c r="CR120" s="160"/>
      <c r="CS120" s="160"/>
      <c r="CT120" s="160"/>
      <c r="CU120" s="160"/>
      <c r="CV120" s="160"/>
      <c r="CW120" s="160"/>
      <c r="CX120" s="160"/>
      <c r="CY120" s="160"/>
      <c r="CZ120" s="160"/>
      <c r="DA120" s="160"/>
      <c r="DB120" s="160"/>
      <c r="DC120" s="160"/>
      <c r="DD120" s="160"/>
      <c r="DE120" s="160"/>
      <c r="DF120" s="160"/>
      <c r="DG120" s="160"/>
      <c r="DH120" s="160"/>
      <c r="DI120" s="160"/>
      <c r="DJ120" s="160"/>
      <c r="DK120" s="160"/>
      <c r="DL120" s="160"/>
      <c r="DM120" s="160"/>
      <c r="DN120" s="160"/>
      <c r="DO120" s="160"/>
      <c r="DP120" s="160"/>
      <c r="DQ120" s="160"/>
      <c r="DR120" s="160"/>
      <c r="DS120" s="160"/>
      <c r="DT120" s="160"/>
      <c r="DU120" s="160"/>
      <c r="DV120" s="160"/>
      <c r="DW120" s="160"/>
      <c r="DX120" s="160"/>
      <c r="DY120" s="160"/>
      <c r="DZ120" s="160"/>
      <c r="EA120" s="160"/>
      <c r="EB120" s="160"/>
      <c r="EC120" s="160"/>
      <c r="ED120" s="160"/>
      <c r="EE120" s="160"/>
      <c r="EF120" s="160"/>
      <c r="EG120" s="160"/>
      <c r="EH120" s="160"/>
      <c r="EI120" s="160"/>
      <c r="EJ120" s="160"/>
      <c r="EK120" s="160"/>
      <c r="EL120" s="160"/>
      <c r="EM120" s="160"/>
      <c r="EN120" s="160"/>
      <c r="EO120" s="160"/>
      <c r="EP120" s="160"/>
      <c r="EQ120" s="160"/>
      <c r="ER120" s="160"/>
      <c r="ES120" s="160"/>
      <c r="ET120" s="160"/>
      <c r="EU120" s="160"/>
      <c r="EV120" s="160"/>
      <c r="EW120" s="160"/>
      <c r="EX120" s="160"/>
      <c r="EY120" s="160"/>
      <c r="EZ120" s="160"/>
      <c r="FA120" s="160"/>
      <c r="FB120" s="160"/>
      <c r="FC120" s="160"/>
      <c r="FD120" s="160"/>
      <c r="FE120" s="160"/>
      <c r="FF120" s="160"/>
      <c r="FG120" s="160"/>
      <c r="FH120" s="160"/>
      <c r="FI120" s="160"/>
      <c r="FJ120" s="160"/>
      <c r="FK120" s="160"/>
      <c r="FL120" s="160"/>
      <c r="FM120" s="160"/>
      <c r="FN120" s="160"/>
      <c r="FO120" s="160"/>
      <c r="FP120" s="160"/>
      <c r="FQ120" s="160"/>
      <c r="FR120" s="160"/>
      <c r="FS120" s="160"/>
      <c r="FT120" s="160"/>
      <c r="FU120" s="160"/>
      <c r="FV120" s="160"/>
      <c r="FW120" s="160"/>
      <c r="FX120" s="160"/>
      <c r="FY120" s="160"/>
      <c r="FZ120" s="160"/>
      <c r="GA120" s="160"/>
      <c r="GB120" s="160"/>
      <c r="GC120" s="160"/>
      <c r="GD120" s="160"/>
      <c r="GE120" s="160"/>
      <c r="GF120" s="160"/>
      <c r="GG120" s="160"/>
      <c r="GH120" s="160"/>
      <c r="GI120" s="160"/>
      <c r="GJ120" s="160"/>
      <c r="GK120" s="160"/>
      <c r="GL120" s="160"/>
      <c r="GM120" s="160"/>
      <c r="GN120" s="160"/>
      <c r="GO120" s="160"/>
      <c r="GP120" s="160"/>
      <c r="GQ120" s="160"/>
      <c r="GR120" s="160"/>
      <c r="GS120" s="160"/>
      <c r="GT120" s="160"/>
      <c r="GU120" s="160"/>
      <c r="GV120" s="160"/>
      <c r="GW120" s="160"/>
      <c r="GX120" s="160"/>
      <c r="GY120" s="160"/>
      <c r="GZ120" s="160"/>
      <c r="HA120" s="160"/>
      <c r="HB120" s="160"/>
      <c r="HC120" s="160"/>
      <c r="HD120" s="160"/>
      <c r="HE120" s="160"/>
      <c r="HF120" s="160"/>
      <c r="HG120" s="160"/>
      <c r="HH120" s="160"/>
      <c r="HI120" s="160"/>
      <c r="HJ120" s="160"/>
      <c r="HK120" s="160"/>
      <c r="HL120" s="160"/>
      <c r="HM120" s="160"/>
      <c r="HN120" s="160"/>
      <c r="HO120" s="160"/>
      <c r="HP120" s="160"/>
      <c r="HQ120" s="160"/>
      <c r="HR120" s="160"/>
      <c r="HS120" s="160"/>
      <c r="HT120" s="160"/>
      <c r="HU120" s="160"/>
      <c r="HV120" s="160"/>
      <c r="HW120" s="160"/>
      <c r="HX120" s="160"/>
      <c r="HY120" s="160"/>
      <c r="HZ120" s="160"/>
      <c r="IA120" s="160"/>
      <c r="IB120" s="160"/>
      <c r="IC120" s="160"/>
      <c r="ID120" s="160"/>
      <c r="IE120" s="160"/>
      <c r="IF120" s="160"/>
      <c r="IG120" s="160"/>
      <c r="IH120" s="160"/>
      <c r="II120" s="160"/>
      <c r="IJ120" s="160"/>
      <c r="IK120" s="160"/>
      <c r="IL120" s="160"/>
      <c r="IM120" s="160"/>
      <c r="IN120" s="160"/>
      <c r="IO120" s="160"/>
      <c r="IP120" s="160"/>
      <c r="IQ120" s="160"/>
      <c r="IR120" s="160"/>
      <c r="IS120" s="160"/>
      <c r="IT120" s="160"/>
      <c r="IU120" s="160"/>
      <c r="IV120" s="160"/>
      <c r="IW120" s="160"/>
      <c r="IX120" s="160"/>
      <c r="IY120" s="160"/>
      <c r="IZ120" s="160"/>
      <c r="JA120" s="160"/>
      <c r="JB120" s="160"/>
      <c r="JC120" s="160"/>
      <c r="JD120" s="160"/>
      <c r="JE120" s="160"/>
      <c r="JF120" s="160"/>
      <c r="JG120" s="160"/>
      <c r="JH120" s="160"/>
      <c r="JI120" s="160"/>
      <c r="JJ120" s="160"/>
      <c r="JK120" s="160"/>
      <c r="JL120" s="160"/>
      <c r="JM120" s="160"/>
      <c r="JN120" s="160"/>
      <c r="JO120" s="160"/>
      <c r="JP120" s="160"/>
      <c r="JQ120" s="160"/>
      <c r="JR120" s="160"/>
      <c r="JS120" s="160"/>
      <c r="JT120" s="160"/>
      <c r="JU120" s="160"/>
      <c r="JV120" s="160"/>
      <c r="JW120" s="160"/>
      <c r="JX120" s="160"/>
      <c r="JY120" s="160"/>
      <c r="JZ120" s="160"/>
      <c r="KA120" s="160"/>
      <c r="KB120" s="160"/>
    </row>
    <row r="121" spans="1:288" s="255" customFormat="1" ht="14" x14ac:dyDescent="0.3">
      <c r="A121" s="257"/>
      <c r="B121" s="209"/>
      <c r="C121" s="231"/>
      <c r="D121" s="226"/>
      <c r="E121" s="258"/>
      <c r="F121" s="227"/>
      <c r="G121" s="233"/>
      <c r="H121" s="229"/>
      <c r="I121" s="258"/>
      <c r="J121" s="227"/>
      <c r="K121" s="233"/>
      <c r="L121" s="229"/>
      <c r="M121" s="258"/>
      <c r="N121" s="227"/>
      <c r="O121" s="233"/>
      <c r="P121" s="229"/>
      <c r="Q121" s="258"/>
      <c r="R121" s="227"/>
      <c r="S121" s="233"/>
      <c r="T121" s="229"/>
      <c r="U121" s="258"/>
      <c r="V121" s="227"/>
      <c r="W121" s="233"/>
      <c r="X121" s="229"/>
      <c r="Y121" s="258"/>
      <c r="Z121" s="227"/>
      <c r="AA121" s="233"/>
      <c r="AB121" s="229"/>
      <c r="AC121" s="216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0"/>
      <c r="CB121" s="160"/>
      <c r="CC121" s="160"/>
      <c r="CD121" s="160"/>
      <c r="CE121" s="160"/>
      <c r="CF121" s="160"/>
      <c r="CG121" s="160"/>
      <c r="CH121" s="160"/>
      <c r="CI121" s="160"/>
      <c r="CJ121" s="160"/>
      <c r="CK121" s="160"/>
      <c r="CL121" s="160"/>
      <c r="CM121" s="160"/>
      <c r="CN121" s="160"/>
      <c r="CO121" s="160"/>
      <c r="CP121" s="160"/>
      <c r="CQ121" s="160"/>
      <c r="CR121" s="160"/>
      <c r="CS121" s="160"/>
      <c r="CT121" s="160"/>
      <c r="CU121" s="160"/>
      <c r="CV121" s="160"/>
      <c r="CW121" s="160"/>
      <c r="CX121" s="160"/>
      <c r="CY121" s="160"/>
      <c r="CZ121" s="160"/>
      <c r="DA121" s="160"/>
      <c r="DB121" s="160"/>
      <c r="DC121" s="160"/>
      <c r="DD121" s="160"/>
      <c r="DE121" s="160"/>
      <c r="DF121" s="160"/>
      <c r="DG121" s="160"/>
      <c r="DH121" s="160"/>
      <c r="DI121" s="160"/>
      <c r="DJ121" s="160"/>
      <c r="DK121" s="160"/>
      <c r="DL121" s="160"/>
      <c r="DM121" s="160"/>
      <c r="DN121" s="160"/>
      <c r="DO121" s="160"/>
      <c r="DP121" s="160"/>
      <c r="DQ121" s="160"/>
      <c r="DR121" s="160"/>
      <c r="DS121" s="160"/>
      <c r="DT121" s="160"/>
      <c r="DU121" s="160"/>
      <c r="DV121" s="160"/>
      <c r="DW121" s="160"/>
      <c r="DX121" s="160"/>
      <c r="DY121" s="160"/>
      <c r="DZ121" s="160"/>
      <c r="EA121" s="160"/>
      <c r="EB121" s="160"/>
      <c r="EC121" s="160"/>
      <c r="ED121" s="160"/>
      <c r="EE121" s="160"/>
      <c r="EF121" s="160"/>
      <c r="EG121" s="160"/>
      <c r="EH121" s="160"/>
      <c r="EI121" s="160"/>
      <c r="EJ121" s="160"/>
      <c r="EK121" s="160"/>
      <c r="EL121" s="160"/>
      <c r="EM121" s="160"/>
      <c r="EN121" s="160"/>
      <c r="EO121" s="160"/>
      <c r="EP121" s="160"/>
      <c r="EQ121" s="160"/>
      <c r="ER121" s="160"/>
      <c r="ES121" s="160"/>
      <c r="ET121" s="160"/>
      <c r="EU121" s="160"/>
      <c r="EV121" s="160"/>
      <c r="EW121" s="160"/>
      <c r="EX121" s="160"/>
      <c r="EY121" s="160"/>
      <c r="EZ121" s="160"/>
      <c r="FA121" s="160"/>
      <c r="FB121" s="160"/>
      <c r="FC121" s="160"/>
      <c r="FD121" s="160"/>
      <c r="FE121" s="160"/>
      <c r="FF121" s="160"/>
      <c r="FG121" s="160"/>
      <c r="FH121" s="160"/>
      <c r="FI121" s="160"/>
      <c r="FJ121" s="160"/>
      <c r="FK121" s="160"/>
      <c r="FL121" s="160"/>
      <c r="FM121" s="160"/>
      <c r="FN121" s="160"/>
      <c r="FO121" s="160"/>
      <c r="FP121" s="160"/>
      <c r="FQ121" s="160"/>
      <c r="FR121" s="160"/>
      <c r="FS121" s="160"/>
      <c r="FT121" s="160"/>
      <c r="FU121" s="160"/>
      <c r="FV121" s="160"/>
      <c r="FW121" s="160"/>
      <c r="FX121" s="160"/>
      <c r="FY121" s="160"/>
      <c r="FZ121" s="160"/>
      <c r="GA121" s="160"/>
      <c r="GB121" s="160"/>
      <c r="GC121" s="160"/>
      <c r="GD121" s="160"/>
      <c r="GE121" s="160"/>
      <c r="GF121" s="160"/>
      <c r="GG121" s="160"/>
      <c r="GH121" s="160"/>
      <c r="GI121" s="160"/>
      <c r="GJ121" s="160"/>
      <c r="GK121" s="160"/>
      <c r="GL121" s="160"/>
      <c r="GM121" s="160"/>
      <c r="GN121" s="160"/>
      <c r="GO121" s="160"/>
      <c r="GP121" s="160"/>
      <c r="GQ121" s="160"/>
      <c r="GR121" s="160"/>
      <c r="GS121" s="160"/>
      <c r="GT121" s="160"/>
      <c r="GU121" s="160"/>
      <c r="GV121" s="160"/>
      <c r="GW121" s="160"/>
      <c r="GX121" s="160"/>
      <c r="GY121" s="160"/>
      <c r="GZ121" s="160"/>
      <c r="HA121" s="160"/>
      <c r="HB121" s="160"/>
      <c r="HC121" s="160"/>
      <c r="HD121" s="160"/>
      <c r="HE121" s="160"/>
      <c r="HF121" s="160"/>
      <c r="HG121" s="160"/>
      <c r="HH121" s="160"/>
      <c r="HI121" s="160"/>
      <c r="HJ121" s="160"/>
      <c r="HK121" s="160"/>
      <c r="HL121" s="160"/>
      <c r="HM121" s="160"/>
      <c r="HN121" s="160"/>
      <c r="HO121" s="160"/>
      <c r="HP121" s="160"/>
      <c r="HQ121" s="160"/>
      <c r="HR121" s="160"/>
      <c r="HS121" s="160"/>
      <c r="HT121" s="160"/>
      <c r="HU121" s="160"/>
      <c r="HV121" s="160"/>
      <c r="HW121" s="160"/>
      <c r="HX121" s="160"/>
      <c r="HY121" s="160"/>
      <c r="HZ121" s="160"/>
      <c r="IA121" s="160"/>
      <c r="IB121" s="160"/>
      <c r="IC121" s="160"/>
      <c r="ID121" s="160"/>
      <c r="IE121" s="160"/>
      <c r="IF121" s="160"/>
      <c r="IG121" s="160"/>
      <c r="IH121" s="160"/>
      <c r="II121" s="160"/>
      <c r="IJ121" s="160"/>
      <c r="IK121" s="160"/>
      <c r="IL121" s="160"/>
      <c r="IM121" s="160"/>
      <c r="IN121" s="160"/>
      <c r="IO121" s="160"/>
      <c r="IP121" s="160"/>
      <c r="IQ121" s="160"/>
      <c r="IR121" s="160"/>
      <c r="IS121" s="160"/>
      <c r="IT121" s="160"/>
      <c r="IU121" s="160"/>
      <c r="IV121" s="160"/>
      <c r="IW121" s="160"/>
      <c r="IX121" s="160"/>
      <c r="IY121" s="160"/>
      <c r="IZ121" s="160"/>
      <c r="JA121" s="160"/>
      <c r="JB121" s="160"/>
      <c r="JC121" s="160"/>
      <c r="JD121" s="160"/>
      <c r="JE121" s="160"/>
      <c r="JF121" s="160"/>
      <c r="JG121" s="160"/>
      <c r="JH121" s="160"/>
      <c r="JI121" s="160"/>
      <c r="JJ121" s="160"/>
      <c r="JK121" s="160"/>
      <c r="JL121" s="160"/>
      <c r="JM121" s="160"/>
      <c r="JN121" s="160"/>
      <c r="JO121" s="160"/>
      <c r="JP121" s="160"/>
      <c r="JQ121" s="160"/>
      <c r="JR121" s="160"/>
      <c r="JS121" s="160"/>
      <c r="JT121" s="160"/>
      <c r="JU121" s="160"/>
      <c r="JV121" s="160"/>
      <c r="JW121" s="160"/>
      <c r="JX121" s="160"/>
      <c r="JY121" s="160"/>
      <c r="JZ121" s="160"/>
      <c r="KA121" s="160"/>
      <c r="KB121" s="160"/>
    </row>
    <row r="122" spans="1:288" s="255" customFormat="1" ht="50.5" x14ac:dyDescent="0.3">
      <c r="A122" s="123" t="s">
        <v>376</v>
      </c>
      <c r="B122" s="131" t="s">
        <v>346</v>
      </c>
      <c r="C122" s="210">
        <f>ROUNDDOWN('7990NTP-P'!$K$50-('7990NTP-P'!$K$50*0.1),2)</f>
        <v>0</v>
      </c>
      <c r="D122" s="226">
        <f>'7990NTP-P'!C50</f>
        <v>0</v>
      </c>
      <c r="E122" s="149" t="s">
        <v>376</v>
      </c>
      <c r="F122" s="144" t="s">
        <v>346</v>
      </c>
      <c r="G122" s="228">
        <f>ROUNDDOWN('7990NTP-P'!$L$50-('7990NTP-P'!$L$50*0.1),2)</f>
        <v>0</v>
      </c>
      <c r="H122" s="229">
        <f>'7990NTP-P'!D50</f>
        <v>0</v>
      </c>
      <c r="I122" s="149" t="s">
        <v>376</v>
      </c>
      <c r="J122" s="144" t="s">
        <v>346</v>
      </c>
      <c r="K122" s="228">
        <f>ROUNDDOWN('7990NTP-P'!$M$50-('7990NTP-P'!$M$50*0.1),2)</f>
        <v>0</v>
      </c>
      <c r="L122" s="229">
        <f>'7990NTP-P'!E50</f>
        <v>0</v>
      </c>
      <c r="M122" s="465" t="s">
        <v>344</v>
      </c>
      <c r="N122" s="458" t="s">
        <v>346</v>
      </c>
      <c r="O122" s="228">
        <f>ROUNDDOWN('7990NTP-P'!$N$50-('7990NTP-P'!$N$50*0.1),2)</f>
        <v>0</v>
      </c>
      <c r="P122" s="229">
        <f>'7990NTP-P'!F50</f>
        <v>0</v>
      </c>
      <c r="Q122" s="465" t="s">
        <v>344</v>
      </c>
      <c r="R122" s="458" t="s">
        <v>346</v>
      </c>
      <c r="S122" s="228">
        <f>ROUNDDOWN('7990NTP-P'!$O$50-('7990NTP-P'!$O$50*0.1),2)</f>
        <v>0</v>
      </c>
      <c r="T122" s="229">
        <f>'7990NTP-P'!G50</f>
        <v>0</v>
      </c>
      <c r="U122" s="465" t="s">
        <v>344</v>
      </c>
      <c r="V122" s="458" t="s">
        <v>346</v>
      </c>
      <c r="W122" s="228">
        <f>ROUNDDOWN('7990NTP-P'!$P$50-('7990NTP-P'!$P$50*0.1),2)</f>
        <v>0</v>
      </c>
      <c r="X122" s="229">
        <f>'7990NTP-P'!H50</f>
        <v>0</v>
      </c>
      <c r="Y122" s="465" t="s">
        <v>344</v>
      </c>
      <c r="Z122" s="458" t="s">
        <v>346</v>
      </c>
      <c r="AA122" s="228">
        <f>ROUNDDOWN('7990NTP-P'!$Q$50-('7990NTP-P'!$Q$50*0.1),2)</f>
        <v>0</v>
      </c>
      <c r="AB122" s="229">
        <f>'7990NTP-P'!I50</f>
        <v>0</v>
      </c>
      <c r="AC122" s="216">
        <f t="shared" si="2"/>
        <v>0</v>
      </c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  <c r="BX122" s="160"/>
      <c r="BY122" s="160"/>
      <c r="BZ122" s="160"/>
      <c r="CA122" s="160"/>
      <c r="CB122" s="160"/>
      <c r="CC122" s="160"/>
      <c r="CD122" s="160"/>
      <c r="CE122" s="160"/>
      <c r="CF122" s="160"/>
      <c r="CG122" s="160"/>
      <c r="CH122" s="160"/>
      <c r="CI122" s="160"/>
      <c r="CJ122" s="160"/>
      <c r="CK122" s="160"/>
      <c r="CL122" s="160"/>
      <c r="CM122" s="160"/>
      <c r="CN122" s="160"/>
      <c r="CO122" s="160"/>
      <c r="CP122" s="160"/>
      <c r="CQ122" s="160"/>
      <c r="CR122" s="160"/>
      <c r="CS122" s="160"/>
      <c r="CT122" s="160"/>
      <c r="CU122" s="160"/>
      <c r="CV122" s="160"/>
      <c r="CW122" s="160"/>
      <c r="CX122" s="160"/>
      <c r="CY122" s="160"/>
      <c r="CZ122" s="160"/>
      <c r="DA122" s="160"/>
      <c r="DB122" s="160"/>
      <c r="DC122" s="160"/>
      <c r="DD122" s="160"/>
      <c r="DE122" s="160"/>
      <c r="DF122" s="160"/>
      <c r="DG122" s="160"/>
      <c r="DH122" s="160"/>
      <c r="DI122" s="160"/>
      <c r="DJ122" s="160"/>
      <c r="DK122" s="160"/>
      <c r="DL122" s="160"/>
      <c r="DM122" s="160"/>
      <c r="DN122" s="160"/>
      <c r="DO122" s="160"/>
      <c r="DP122" s="160"/>
      <c r="DQ122" s="160"/>
      <c r="DR122" s="160"/>
      <c r="DS122" s="160"/>
      <c r="DT122" s="160"/>
      <c r="DU122" s="160"/>
      <c r="DV122" s="160"/>
      <c r="DW122" s="160"/>
      <c r="DX122" s="160"/>
      <c r="DY122" s="160"/>
      <c r="DZ122" s="160"/>
      <c r="EA122" s="160"/>
      <c r="EB122" s="160"/>
      <c r="EC122" s="160"/>
      <c r="ED122" s="160"/>
      <c r="EE122" s="160"/>
      <c r="EF122" s="160"/>
      <c r="EG122" s="160"/>
      <c r="EH122" s="160"/>
      <c r="EI122" s="160"/>
      <c r="EJ122" s="160"/>
      <c r="EK122" s="160"/>
      <c r="EL122" s="160"/>
      <c r="EM122" s="160"/>
      <c r="EN122" s="160"/>
      <c r="EO122" s="160"/>
      <c r="EP122" s="160"/>
      <c r="EQ122" s="160"/>
      <c r="ER122" s="160"/>
      <c r="ES122" s="160"/>
      <c r="ET122" s="160"/>
      <c r="EU122" s="160"/>
      <c r="EV122" s="160"/>
      <c r="EW122" s="160"/>
      <c r="EX122" s="160"/>
      <c r="EY122" s="160"/>
      <c r="EZ122" s="160"/>
      <c r="FA122" s="160"/>
      <c r="FB122" s="160"/>
      <c r="FC122" s="160"/>
      <c r="FD122" s="160"/>
      <c r="FE122" s="160"/>
      <c r="FF122" s="160"/>
      <c r="FG122" s="160"/>
      <c r="FH122" s="160"/>
      <c r="FI122" s="160"/>
      <c r="FJ122" s="160"/>
      <c r="FK122" s="160"/>
      <c r="FL122" s="160"/>
      <c r="FM122" s="160"/>
      <c r="FN122" s="160"/>
      <c r="FO122" s="160"/>
      <c r="FP122" s="160"/>
      <c r="FQ122" s="160"/>
      <c r="FR122" s="160"/>
      <c r="FS122" s="160"/>
      <c r="FT122" s="160"/>
      <c r="FU122" s="160"/>
      <c r="FV122" s="160"/>
      <c r="FW122" s="160"/>
      <c r="FX122" s="160"/>
      <c r="FY122" s="160"/>
      <c r="FZ122" s="160"/>
      <c r="GA122" s="160"/>
      <c r="GB122" s="160"/>
      <c r="GC122" s="160"/>
      <c r="GD122" s="160"/>
      <c r="GE122" s="160"/>
      <c r="GF122" s="160"/>
      <c r="GG122" s="160"/>
      <c r="GH122" s="160"/>
      <c r="GI122" s="160"/>
      <c r="GJ122" s="160"/>
      <c r="GK122" s="160"/>
      <c r="GL122" s="160"/>
      <c r="GM122" s="160"/>
      <c r="GN122" s="160"/>
      <c r="GO122" s="160"/>
      <c r="GP122" s="160"/>
      <c r="GQ122" s="160"/>
      <c r="GR122" s="160"/>
      <c r="GS122" s="160"/>
      <c r="GT122" s="160"/>
      <c r="GU122" s="160"/>
      <c r="GV122" s="160"/>
      <c r="GW122" s="160"/>
      <c r="GX122" s="160"/>
      <c r="GY122" s="160"/>
      <c r="GZ122" s="160"/>
      <c r="HA122" s="160"/>
      <c r="HB122" s="160"/>
      <c r="HC122" s="160"/>
      <c r="HD122" s="160"/>
      <c r="HE122" s="160"/>
      <c r="HF122" s="160"/>
      <c r="HG122" s="160"/>
      <c r="HH122" s="160"/>
      <c r="HI122" s="160"/>
      <c r="HJ122" s="160"/>
      <c r="HK122" s="160"/>
      <c r="HL122" s="160"/>
      <c r="HM122" s="160"/>
      <c r="HN122" s="160"/>
      <c r="HO122" s="160"/>
      <c r="HP122" s="160"/>
      <c r="HQ122" s="160"/>
      <c r="HR122" s="160"/>
      <c r="HS122" s="160"/>
      <c r="HT122" s="160"/>
      <c r="HU122" s="160"/>
      <c r="HV122" s="160"/>
      <c r="HW122" s="160"/>
      <c r="HX122" s="160"/>
      <c r="HY122" s="160"/>
      <c r="HZ122" s="160"/>
      <c r="IA122" s="160"/>
      <c r="IB122" s="160"/>
      <c r="IC122" s="160"/>
      <c r="ID122" s="160"/>
      <c r="IE122" s="160"/>
      <c r="IF122" s="160"/>
      <c r="IG122" s="160"/>
      <c r="IH122" s="160"/>
      <c r="II122" s="160"/>
      <c r="IJ122" s="160"/>
      <c r="IK122" s="160"/>
      <c r="IL122" s="160"/>
      <c r="IM122" s="160"/>
      <c r="IN122" s="160"/>
      <c r="IO122" s="160"/>
      <c r="IP122" s="160"/>
      <c r="IQ122" s="160"/>
      <c r="IR122" s="160"/>
      <c r="IS122" s="160"/>
      <c r="IT122" s="160"/>
      <c r="IU122" s="160"/>
      <c r="IV122" s="160"/>
      <c r="IW122" s="160"/>
      <c r="IX122" s="160"/>
      <c r="IY122" s="160"/>
      <c r="IZ122" s="160"/>
      <c r="JA122" s="160"/>
      <c r="JB122" s="160"/>
      <c r="JC122" s="160"/>
      <c r="JD122" s="160"/>
      <c r="JE122" s="160"/>
      <c r="JF122" s="160"/>
      <c r="JG122" s="160"/>
      <c r="JH122" s="160"/>
      <c r="JI122" s="160"/>
      <c r="JJ122" s="160"/>
      <c r="JK122" s="160"/>
      <c r="JL122" s="160"/>
      <c r="JM122" s="160"/>
      <c r="JN122" s="160"/>
      <c r="JO122" s="160"/>
      <c r="JP122" s="160"/>
      <c r="JQ122" s="160"/>
      <c r="JR122" s="160"/>
      <c r="JS122" s="160"/>
      <c r="JT122" s="160"/>
      <c r="JU122" s="160"/>
      <c r="JV122" s="160"/>
      <c r="JW122" s="160"/>
      <c r="JX122" s="160"/>
      <c r="JY122" s="160"/>
      <c r="JZ122" s="160"/>
      <c r="KA122" s="160"/>
      <c r="KB122" s="160"/>
    </row>
    <row r="123" spans="1:288" s="255" customFormat="1" ht="50.5" x14ac:dyDescent="0.3">
      <c r="A123" s="123" t="s">
        <v>377</v>
      </c>
      <c r="B123" s="131" t="s">
        <v>378</v>
      </c>
      <c r="C123" s="210">
        <f>ROUNDUP('7990NTP-P'!$K$50*0.1,2)</f>
        <v>0</v>
      </c>
      <c r="D123" s="232"/>
      <c r="E123" s="149" t="s">
        <v>377</v>
      </c>
      <c r="F123" s="144" t="s">
        <v>378</v>
      </c>
      <c r="G123" s="228">
        <f>ROUNDUP('7990NTP-P'!$L$50*0.1,2)</f>
        <v>0</v>
      </c>
      <c r="H123" s="234"/>
      <c r="I123" s="149" t="s">
        <v>377</v>
      </c>
      <c r="J123" s="144" t="s">
        <v>378</v>
      </c>
      <c r="K123" s="228">
        <f>ROUNDUP('7990NTP-P'!$M$50*0.1,2)</f>
        <v>0</v>
      </c>
      <c r="L123" s="234"/>
      <c r="M123" s="465" t="s">
        <v>345</v>
      </c>
      <c r="N123" s="458" t="s">
        <v>347</v>
      </c>
      <c r="O123" s="228">
        <f>ROUNDUP('7990NTP-P'!$N$50*0.1,2)</f>
        <v>0</v>
      </c>
      <c r="P123" s="234"/>
      <c r="Q123" s="465" t="s">
        <v>345</v>
      </c>
      <c r="R123" s="458" t="s">
        <v>347</v>
      </c>
      <c r="S123" s="228">
        <f>ROUNDUP('7990NTP-P'!$O$50*0.1,2)</f>
        <v>0</v>
      </c>
      <c r="T123" s="234"/>
      <c r="U123" s="465" t="s">
        <v>345</v>
      </c>
      <c r="V123" s="458" t="s">
        <v>347</v>
      </c>
      <c r="W123" s="228">
        <f>ROUNDUP('7990NTP-P'!$P$50*0.1,2)</f>
        <v>0</v>
      </c>
      <c r="X123" s="234"/>
      <c r="Y123" s="465" t="s">
        <v>345</v>
      </c>
      <c r="Z123" s="458" t="s">
        <v>347</v>
      </c>
      <c r="AA123" s="228">
        <f>ROUNDUP('7990NTP-P'!$Q$50*0.1,2)</f>
        <v>0</v>
      </c>
      <c r="AB123" s="234"/>
      <c r="AC123" s="216">
        <f t="shared" si="2"/>
        <v>0</v>
      </c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  <c r="BV123" s="160"/>
      <c r="BW123" s="160"/>
      <c r="BX123" s="160"/>
      <c r="BY123" s="160"/>
      <c r="BZ123" s="160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160"/>
      <c r="DB123" s="160"/>
      <c r="DC123" s="160"/>
      <c r="DD123" s="160"/>
      <c r="DE123" s="160"/>
      <c r="DF123" s="160"/>
      <c r="DG123" s="160"/>
      <c r="DH123" s="160"/>
      <c r="DI123" s="160"/>
      <c r="DJ123" s="160"/>
      <c r="DK123" s="160"/>
      <c r="DL123" s="160"/>
      <c r="DM123" s="160"/>
      <c r="DN123" s="160"/>
      <c r="DO123" s="160"/>
      <c r="DP123" s="160"/>
      <c r="DQ123" s="160"/>
      <c r="DR123" s="160"/>
      <c r="DS123" s="160"/>
      <c r="DT123" s="160"/>
      <c r="DU123" s="160"/>
      <c r="DV123" s="160"/>
      <c r="DW123" s="160"/>
      <c r="DX123" s="160"/>
      <c r="DY123" s="160"/>
      <c r="DZ123" s="160"/>
      <c r="EA123" s="160"/>
      <c r="EB123" s="160"/>
      <c r="EC123" s="160"/>
      <c r="ED123" s="160"/>
      <c r="EE123" s="160"/>
      <c r="EF123" s="160"/>
      <c r="EG123" s="160"/>
      <c r="EH123" s="160"/>
      <c r="EI123" s="160"/>
      <c r="EJ123" s="160"/>
      <c r="EK123" s="160"/>
      <c r="EL123" s="160"/>
      <c r="EM123" s="160"/>
      <c r="EN123" s="160"/>
      <c r="EO123" s="160"/>
      <c r="EP123" s="160"/>
      <c r="EQ123" s="160"/>
      <c r="ER123" s="160"/>
      <c r="ES123" s="160"/>
      <c r="ET123" s="160"/>
      <c r="EU123" s="160"/>
      <c r="EV123" s="160"/>
      <c r="EW123" s="160"/>
      <c r="EX123" s="160"/>
      <c r="EY123" s="160"/>
      <c r="EZ123" s="160"/>
      <c r="FA123" s="160"/>
      <c r="FB123" s="160"/>
      <c r="FC123" s="160"/>
      <c r="FD123" s="160"/>
      <c r="FE123" s="160"/>
      <c r="FF123" s="160"/>
      <c r="FG123" s="160"/>
      <c r="FH123" s="160"/>
      <c r="FI123" s="160"/>
      <c r="FJ123" s="160"/>
      <c r="FK123" s="160"/>
      <c r="FL123" s="160"/>
      <c r="FM123" s="160"/>
      <c r="FN123" s="160"/>
      <c r="FO123" s="160"/>
      <c r="FP123" s="160"/>
      <c r="FQ123" s="160"/>
      <c r="FR123" s="160"/>
      <c r="FS123" s="160"/>
      <c r="FT123" s="160"/>
      <c r="FU123" s="160"/>
      <c r="FV123" s="160"/>
      <c r="FW123" s="160"/>
      <c r="FX123" s="160"/>
      <c r="FY123" s="160"/>
      <c r="FZ123" s="160"/>
      <c r="GA123" s="160"/>
      <c r="GB123" s="160"/>
      <c r="GC123" s="160"/>
      <c r="GD123" s="160"/>
      <c r="GE123" s="160"/>
      <c r="GF123" s="160"/>
      <c r="GG123" s="160"/>
      <c r="GH123" s="160"/>
      <c r="GI123" s="160"/>
      <c r="GJ123" s="160"/>
      <c r="GK123" s="160"/>
      <c r="GL123" s="160"/>
      <c r="GM123" s="160"/>
      <c r="GN123" s="160"/>
      <c r="GO123" s="160"/>
      <c r="GP123" s="160"/>
      <c r="GQ123" s="160"/>
      <c r="GR123" s="160"/>
      <c r="GS123" s="160"/>
      <c r="GT123" s="160"/>
      <c r="GU123" s="160"/>
      <c r="GV123" s="160"/>
      <c r="GW123" s="160"/>
      <c r="GX123" s="160"/>
      <c r="GY123" s="160"/>
      <c r="GZ123" s="160"/>
      <c r="HA123" s="160"/>
      <c r="HB123" s="160"/>
      <c r="HC123" s="160"/>
      <c r="HD123" s="160"/>
      <c r="HE123" s="160"/>
      <c r="HF123" s="160"/>
      <c r="HG123" s="160"/>
      <c r="HH123" s="160"/>
      <c r="HI123" s="160"/>
      <c r="HJ123" s="160"/>
      <c r="HK123" s="160"/>
      <c r="HL123" s="160"/>
      <c r="HM123" s="160"/>
      <c r="HN123" s="160"/>
      <c r="HO123" s="160"/>
      <c r="HP123" s="160"/>
      <c r="HQ123" s="160"/>
      <c r="HR123" s="160"/>
      <c r="HS123" s="160"/>
      <c r="HT123" s="160"/>
      <c r="HU123" s="160"/>
      <c r="HV123" s="160"/>
      <c r="HW123" s="160"/>
      <c r="HX123" s="160"/>
      <c r="HY123" s="160"/>
      <c r="HZ123" s="160"/>
      <c r="IA123" s="160"/>
      <c r="IB123" s="160"/>
      <c r="IC123" s="160"/>
      <c r="ID123" s="160"/>
      <c r="IE123" s="160"/>
      <c r="IF123" s="160"/>
      <c r="IG123" s="160"/>
      <c r="IH123" s="160"/>
      <c r="II123" s="160"/>
      <c r="IJ123" s="160"/>
      <c r="IK123" s="160"/>
      <c r="IL123" s="160"/>
      <c r="IM123" s="160"/>
      <c r="IN123" s="160"/>
      <c r="IO123" s="160"/>
      <c r="IP123" s="160"/>
      <c r="IQ123" s="160"/>
      <c r="IR123" s="160"/>
      <c r="IS123" s="160"/>
      <c r="IT123" s="160"/>
      <c r="IU123" s="160"/>
      <c r="IV123" s="160"/>
      <c r="IW123" s="160"/>
      <c r="IX123" s="160"/>
      <c r="IY123" s="160"/>
      <c r="IZ123" s="160"/>
      <c r="JA123" s="160"/>
      <c r="JB123" s="160"/>
      <c r="JC123" s="160"/>
      <c r="JD123" s="160"/>
      <c r="JE123" s="160"/>
      <c r="JF123" s="160"/>
      <c r="JG123" s="160"/>
      <c r="JH123" s="160"/>
      <c r="JI123" s="160"/>
      <c r="JJ123" s="160"/>
      <c r="JK123" s="160"/>
      <c r="JL123" s="160"/>
      <c r="JM123" s="160"/>
      <c r="JN123" s="160"/>
      <c r="JO123" s="160"/>
      <c r="JP123" s="160"/>
      <c r="JQ123" s="160"/>
      <c r="JR123" s="160"/>
      <c r="JS123" s="160"/>
      <c r="JT123" s="160"/>
      <c r="JU123" s="160"/>
      <c r="JV123" s="160"/>
      <c r="JW123" s="160"/>
      <c r="JX123" s="160"/>
      <c r="JY123" s="160"/>
      <c r="JZ123" s="160"/>
      <c r="KA123" s="160"/>
      <c r="KB123" s="160"/>
    </row>
    <row r="124" spans="1:288" s="255" customFormat="1" ht="13" x14ac:dyDescent="0.3">
      <c r="A124" s="257"/>
      <c r="B124" s="209"/>
      <c r="C124" s="231"/>
      <c r="D124" s="232"/>
      <c r="E124" s="258"/>
      <c r="F124" s="227"/>
      <c r="G124" s="233"/>
      <c r="H124" s="234"/>
      <c r="I124" s="258"/>
      <c r="J124" s="227"/>
      <c r="K124" s="233"/>
      <c r="L124" s="234"/>
      <c r="M124" s="258"/>
      <c r="N124" s="227"/>
      <c r="O124" s="233"/>
      <c r="P124" s="234"/>
      <c r="Q124" s="258"/>
      <c r="R124" s="227"/>
      <c r="S124" s="233"/>
      <c r="T124" s="234"/>
      <c r="U124" s="258"/>
      <c r="V124" s="227"/>
      <c r="W124" s="233"/>
      <c r="X124" s="234"/>
      <c r="Y124" s="258"/>
      <c r="Z124" s="227"/>
      <c r="AA124" s="233"/>
      <c r="AB124" s="234"/>
      <c r="AC124" s="216"/>
      <c r="AD124" s="182"/>
      <c r="AE124" s="182"/>
      <c r="AF124" s="182"/>
      <c r="AG124" s="182"/>
      <c r="AH124" s="182"/>
      <c r="AI124" s="182"/>
      <c r="AJ124" s="182"/>
      <c r="AK124" s="182"/>
      <c r="AL124" s="182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  <c r="BV124" s="160"/>
      <c r="BW124" s="160"/>
      <c r="BX124" s="160"/>
      <c r="BY124" s="160"/>
      <c r="BZ124" s="160"/>
      <c r="CA124" s="160"/>
      <c r="CB124" s="160"/>
      <c r="CC124" s="160"/>
      <c r="CD124" s="160"/>
      <c r="CE124" s="160"/>
      <c r="CF124" s="160"/>
      <c r="CG124" s="160"/>
      <c r="CH124" s="160"/>
      <c r="CI124" s="160"/>
      <c r="CJ124" s="160"/>
      <c r="CK124" s="160"/>
      <c r="CL124" s="160"/>
      <c r="CM124" s="160"/>
      <c r="CN124" s="160"/>
      <c r="CO124" s="160"/>
      <c r="CP124" s="160"/>
      <c r="CQ124" s="160"/>
      <c r="CR124" s="160"/>
      <c r="CS124" s="160"/>
      <c r="CT124" s="160"/>
      <c r="CU124" s="160"/>
      <c r="CV124" s="160"/>
      <c r="CW124" s="160"/>
      <c r="CX124" s="160"/>
      <c r="CY124" s="160"/>
      <c r="CZ124" s="160"/>
      <c r="DA124" s="160"/>
      <c r="DB124" s="160"/>
      <c r="DC124" s="160"/>
      <c r="DD124" s="160"/>
      <c r="DE124" s="160"/>
      <c r="DF124" s="160"/>
      <c r="DG124" s="160"/>
      <c r="DH124" s="160"/>
      <c r="DI124" s="160"/>
      <c r="DJ124" s="160"/>
      <c r="DK124" s="160"/>
      <c r="DL124" s="160"/>
      <c r="DM124" s="160"/>
      <c r="DN124" s="160"/>
      <c r="DO124" s="160"/>
      <c r="DP124" s="160"/>
      <c r="DQ124" s="160"/>
      <c r="DR124" s="160"/>
      <c r="DS124" s="160"/>
      <c r="DT124" s="160"/>
      <c r="DU124" s="160"/>
      <c r="DV124" s="160"/>
      <c r="DW124" s="160"/>
      <c r="DX124" s="160"/>
      <c r="DY124" s="160"/>
      <c r="DZ124" s="160"/>
      <c r="EA124" s="160"/>
      <c r="EB124" s="160"/>
      <c r="EC124" s="160"/>
      <c r="ED124" s="160"/>
      <c r="EE124" s="160"/>
      <c r="EF124" s="160"/>
      <c r="EG124" s="160"/>
      <c r="EH124" s="160"/>
      <c r="EI124" s="160"/>
      <c r="EJ124" s="160"/>
      <c r="EK124" s="160"/>
      <c r="EL124" s="160"/>
      <c r="EM124" s="160"/>
      <c r="EN124" s="160"/>
      <c r="EO124" s="160"/>
      <c r="EP124" s="160"/>
      <c r="EQ124" s="160"/>
      <c r="ER124" s="160"/>
      <c r="ES124" s="160"/>
      <c r="ET124" s="160"/>
      <c r="EU124" s="160"/>
      <c r="EV124" s="160"/>
      <c r="EW124" s="160"/>
      <c r="EX124" s="160"/>
      <c r="EY124" s="160"/>
      <c r="EZ124" s="160"/>
      <c r="FA124" s="160"/>
      <c r="FB124" s="160"/>
      <c r="FC124" s="160"/>
      <c r="FD124" s="160"/>
      <c r="FE124" s="160"/>
      <c r="FF124" s="160"/>
      <c r="FG124" s="160"/>
      <c r="FH124" s="160"/>
      <c r="FI124" s="160"/>
      <c r="FJ124" s="160"/>
      <c r="FK124" s="160"/>
      <c r="FL124" s="160"/>
      <c r="FM124" s="160"/>
      <c r="FN124" s="160"/>
      <c r="FO124" s="160"/>
      <c r="FP124" s="160"/>
      <c r="FQ124" s="160"/>
      <c r="FR124" s="160"/>
      <c r="FS124" s="160"/>
      <c r="FT124" s="160"/>
      <c r="FU124" s="160"/>
      <c r="FV124" s="160"/>
      <c r="FW124" s="160"/>
      <c r="FX124" s="160"/>
      <c r="FY124" s="160"/>
      <c r="FZ124" s="160"/>
      <c r="GA124" s="160"/>
      <c r="GB124" s="160"/>
      <c r="GC124" s="160"/>
      <c r="GD124" s="160"/>
      <c r="GE124" s="160"/>
      <c r="GF124" s="160"/>
      <c r="GG124" s="160"/>
      <c r="GH124" s="160"/>
      <c r="GI124" s="160"/>
      <c r="GJ124" s="160"/>
      <c r="GK124" s="160"/>
      <c r="GL124" s="160"/>
      <c r="GM124" s="160"/>
      <c r="GN124" s="160"/>
      <c r="GO124" s="160"/>
      <c r="GP124" s="160"/>
      <c r="GQ124" s="160"/>
      <c r="GR124" s="160"/>
      <c r="GS124" s="160"/>
      <c r="GT124" s="160"/>
      <c r="GU124" s="160"/>
      <c r="GV124" s="160"/>
      <c r="GW124" s="160"/>
      <c r="GX124" s="160"/>
      <c r="GY124" s="160"/>
      <c r="GZ124" s="160"/>
      <c r="HA124" s="160"/>
      <c r="HB124" s="160"/>
      <c r="HC124" s="160"/>
      <c r="HD124" s="160"/>
      <c r="HE124" s="160"/>
      <c r="HF124" s="160"/>
      <c r="HG124" s="160"/>
      <c r="HH124" s="160"/>
      <c r="HI124" s="160"/>
      <c r="HJ124" s="160"/>
      <c r="HK124" s="160"/>
      <c r="HL124" s="160"/>
      <c r="HM124" s="160"/>
      <c r="HN124" s="160"/>
      <c r="HO124" s="160"/>
      <c r="HP124" s="160"/>
      <c r="HQ124" s="160"/>
      <c r="HR124" s="160"/>
      <c r="HS124" s="160"/>
      <c r="HT124" s="160"/>
      <c r="HU124" s="160"/>
      <c r="HV124" s="160"/>
      <c r="HW124" s="160"/>
      <c r="HX124" s="160"/>
      <c r="HY124" s="160"/>
      <c r="HZ124" s="160"/>
      <c r="IA124" s="160"/>
      <c r="IB124" s="160"/>
      <c r="IC124" s="160"/>
      <c r="ID124" s="160"/>
      <c r="IE124" s="160"/>
      <c r="IF124" s="160"/>
      <c r="IG124" s="160"/>
      <c r="IH124" s="160"/>
      <c r="II124" s="160"/>
      <c r="IJ124" s="160"/>
      <c r="IK124" s="160"/>
      <c r="IL124" s="160"/>
      <c r="IM124" s="160"/>
      <c r="IN124" s="160"/>
      <c r="IO124" s="160"/>
      <c r="IP124" s="160"/>
      <c r="IQ124" s="160"/>
      <c r="IR124" s="160"/>
      <c r="IS124" s="160"/>
      <c r="IT124" s="160"/>
      <c r="IU124" s="160"/>
      <c r="IV124" s="160"/>
      <c r="IW124" s="160"/>
      <c r="IX124" s="160"/>
      <c r="IY124" s="160"/>
      <c r="IZ124" s="160"/>
      <c r="JA124" s="160"/>
      <c r="JB124" s="160"/>
      <c r="JC124" s="160"/>
      <c r="JD124" s="160"/>
      <c r="JE124" s="160"/>
      <c r="JF124" s="160"/>
      <c r="JG124" s="160"/>
      <c r="JH124" s="160"/>
      <c r="JI124" s="160"/>
      <c r="JJ124" s="160"/>
      <c r="JK124" s="160"/>
      <c r="JL124" s="160"/>
      <c r="JM124" s="160"/>
      <c r="JN124" s="160"/>
      <c r="JO124" s="160"/>
      <c r="JP124" s="160"/>
      <c r="JQ124" s="160"/>
      <c r="JR124" s="160"/>
      <c r="JS124" s="160"/>
      <c r="JT124" s="160"/>
      <c r="JU124" s="160"/>
      <c r="JV124" s="160"/>
      <c r="JW124" s="160"/>
      <c r="JX124" s="160"/>
      <c r="JY124" s="160"/>
      <c r="JZ124" s="160"/>
      <c r="KA124" s="160"/>
      <c r="KB124" s="160"/>
    </row>
    <row r="125" spans="1:288" s="255" customFormat="1" ht="63" x14ac:dyDescent="0.3">
      <c r="A125" s="126" t="s">
        <v>395</v>
      </c>
      <c r="B125" s="124" t="s">
        <v>238</v>
      </c>
      <c r="C125" s="210">
        <f>ROUNDDOWN('7990NTP-P'!$K$51-('7990NTP-P'!$K$51*0.438),2)</f>
        <v>0</v>
      </c>
      <c r="D125" s="226">
        <f>'7990NTP-P'!C51</f>
        <v>0</v>
      </c>
      <c r="E125" s="151" t="s">
        <v>395</v>
      </c>
      <c r="F125" s="132" t="s">
        <v>238</v>
      </c>
      <c r="G125" s="228">
        <f>ROUNDDOWN('7990NTP-P'!$L$51-('7990NTP-P'!$L$51*0.438),2)</f>
        <v>0</v>
      </c>
      <c r="H125" s="229">
        <f>'7990NTP-P'!D51</f>
        <v>0</v>
      </c>
      <c r="I125" s="151" t="s">
        <v>395</v>
      </c>
      <c r="J125" s="132" t="s">
        <v>238</v>
      </c>
      <c r="K125" s="228">
        <f>ROUNDDOWN('7990NTP-P'!$M$51-('7990NTP-P'!$M$51*0.438),2)</f>
        <v>0</v>
      </c>
      <c r="L125" s="229">
        <f>'7990NTP-P'!E51</f>
        <v>0</v>
      </c>
      <c r="M125" s="459" t="s">
        <v>338</v>
      </c>
      <c r="N125" s="460" t="s">
        <v>238</v>
      </c>
      <c r="O125" s="228">
        <f>ROUNDDOWN('7990NTP-P'!$N$51-('7990NTP-P'!$N$51*0.438),2)</f>
        <v>0</v>
      </c>
      <c r="P125" s="229">
        <f>'7990NTP-P'!F51</f>
        <v>0</v>
      </c>
      <c r="Q125" s="459" t="s">
        <v>338</v>
      </c>
      <c r="R125" s="460" t="s">
        <v>238</v>
      </c>
      <c r="S125" s="228">
        <f>ROUNDDOWN('7990NTP-P'!$O$51-('7990NTP-P'!$O$51*0.438),2)</f>
        <v>0</v>
      </c>
      <c r="T125" s="229">
        <f>'7990NTP-P'!G51</f>
        <v>0</v>
      </c>
      <c r="U125" s="459" t="s">
        <v>338</v>
      </c>
      <c r="V125" s="460" t="s">
        <v>238</v>
      </c>
      <c r="W125" s="228">
        <f>ROUNDDOWN('7990NTP-P'!$P$51-('7990NTP-P'!$P$51*0.438),2)</f>
        <v>0</v>
      </c>
      <c r="X125" s="229">
        <f>'7990NTP-P'!H51</f>
        <v>0</v>
      </c>
      <c r="Y125" s="459" t="s">
        <v>338</v>
      </c>
      <c r="Z125" s="460" t="s">
        <v>238</v>
      </c>
      <c r="AA125" s="228">
        <f>ROUNDDOWN('7990NTP-P'!$Q$51-('7990NTP-P'!$Q$51*0.438),2)</f>
        <v>0</v>
      </c>
      <c r="AB125" s="229">
        <f>'7990NTP-P'!I51</f>
        <v>0</v>
      </c>
      <c r="AC125" s="216">
        <f t="shared" si="2"/>
        <v>0</v>
      </c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0"/>
      <c r="CB125" s="160"/>
      <c r="CC125" s="160"/>
      <c r="CD125" s="160"/>
      <c r="CE125" s="160"/>
      <c r="CF125" s="160"/>
      <c r="CG125" s="160"/>
      <c r="CH125" s="160"/>
      <c r="CI125" s="160"/>
      <c r="CJ125" s="160"/>
      <c r="CK125" s="160"/>
      <c r="CL125" s="160"/>
      <c r="CM125" s="160"/>
      <c r="CN125" s="160"/>
      <c r="CO125" s="160"/>
      <c r="CP125" s="160"/>
      <c r="CQ125" s="160"/>
      <c r="CR125" s="160"/>
      <c r="CS125" s="160"/>
      <c r="CT125" s="160"/>
      <c r="CU125" s="160"/>
      <c r="CV125" s="160"/>
      <c r="CW125" s="160"/>
      <c r="CX125" s="160"/>
      <c r="CY125" s="160"/>
      <c r="CZ125" s="160"/>
      <c r="DA125" s="160"/>
      <c r="DB125" s="160"/>
      <c r="DC125" s="160"/>
      <c r="DD125" s="160"/>
      <c r="DE125" s="160"/>
      <c r="DF125" s="160"/>
      <c r="DG125" s="160"/>
      <c r="DH125" s="160"/>
      <c r="DI125" s="160"/>
      <c r="DJ125" s="160"/>
      <c r="DK125" s="160"/>
      <c r="DL125" s="160"/>
      <c r="DM125" s="160"/>
      <c r="DN125" s="160"/>
      <c r="DO125" s="160"/>
      <c r="DP125" s="160"/>
      <c r="DQ125" s="160"/>
      <c r="DR125" s="160"/>
      <c r="DS125" s="160"/>
      <c r="DT125" s="160"/>
      <c r="DU125" s="160"/>
      <c r="DV125" s="160"/>
      <c r="DW125" s="160"/>
      <c r="DX125" s="160"/>
      <c r="DY125" s="160"/>
      <c r="DZ125" s="160"/>
      <c r="EA125" s="160"/>
      <c r="EB125" s="160"/>
      <c r="EC125" s="160"/>
      <c r="ED125" s="160"/>
      <c r="EE125" s="160"/>
      <c r="EF125" s="160"/>
      <c r="EG125" s="160"/>
      <c r="EH125" s="160"/>
      <c r="EI125" s="160"/>
      <c r="EJ125" s="160"/>
      <c r="EK125" s="160"/>
      <c r="EL125" s="160"/>
      <c r="EM125" s="160"/>
      <c r="EN125" s="160"/>
      <c r="EO125" s="160"/>
      <c r="EP125" s="160"/>
      <c r="EQ125" s="160"/>
      <c r="ER125" s="160"/>
      <c r="ES125" s="160"/>
      <c r="ET125" s="160"/>
      <c r="EU125" s="160"/>
      <c r="EV125" s="160"/>
      <c r="EW125" s="160"/>
      <c r="EX125" s="160"/>
      <c r="EY125" s="160"/>
      <c r="EZ125" s="160"/>
      <c r="FA125" s="160"/>
      <c r="FB125" s="160"/>
      <c r="FC125" s="160"/>
      <c r="FD125" s="160"/>
      <c r="FE125" s="160"/>
      <c r="FF125" s="160"/>
      <c r="FG125" s="160"/>
      <c r="FH125" s="160"/>
      <c r="FI125" s="160"/>
      <c r="FJ125" s="160"/>
      <c r="FK125" s="160"/>
      <c r="FL125" s="160"/>
      <c r="FM125" s="160"/>
      <c r="FN125" s="160"/>
      <c r="FO125" s="160"/>
      <c r="FP125" s="160"/>
      <c r="FQ125" s="160"/>
      <c r="FR125" s="160"/>
      <c r="FS125" s="160"/>
      <c r="FT125" s="160"/>
      <c r="FU125" s="160"/>
      <c r="FV125" s="160"/>
      <c r="FW125" s="160"/>
      <c r="FX125" s="160"/>
      <c r="FY125" s="160"/>
      <c r="FZ125" s="160"/>
      <c r="GA125" s="160"/>
      <c r="GB125" s="160"/>
      <c r="GC125" s="160"/>
      <c r="GD125" s="160"/>
      <c r="GE125" s="160"/>
      <c r="GF125" s="160"/>
      <c r="GG125" s="160"/>
      <c r="GH125" s="160"/>
      <c r="GI125" s="160"/>
      <c r="GJ125" s="160"/>
      <c r="GK125" s="160"/>
      <c r="GL125" s="160"/>
      <c r="GM125" s="160"/>
      <c r="GN125" s="160"/>
      <c r="GO125" s="160"/>
      <c r="GP125" s="160"/>
      <c r="GQ125" s="160"/>
      <c r="GR125" s="160"/>
      <c r="GS125" s="160"/>
      <c r="GT125" s="160"/>
      <c r="GU125" s="160"/>
      <c r="GV125" s="160"/>
      <c r="GW125" s="160"/>
      <c r="GX125" s="160"/>
      <c r="GY125" s="160"/>
      <c r="GZ125" s="160"/>
      <c r="HA125" s="160"/>
      <c r="HB125" s="160"/>
      <c r="HC125" s="160"/>
      <c r="HD125" s="160"/>
      <c r="HE125" s="160"/>
      <c r="HF125" s="160"/>
      <c r="HG125" s="160"/>
      <c r="HH125" s="160"/>
      <c r="HI125" s="160"/>
      <c r="HJ125" s="160"/>
      <c r="HK125" s="160"/>
      <c r="HL125" s="160"/>
      <c r="HM125" s="160"/>
      <c r="HN125" s="160"/>
      <c r="HO125" s="160"/>
      <c r="HP125" s="160"/>
      <c r="HQ125" s="160"/>
      <c r="HR125" s="160"/>
      <c r="HS125" s="160"/>
      <c r="HT125" s="160"/>
      <c r="HU125" s="160"/>
      <c r="HV125" s="160"/>
      <c r="HW125" s="160"/>
      <c r="HX125" s="160"/>
      <c r="HY125" s="160"/>
      <c r="HZ125" s="160"/>
      <c r="IA125" s="160"/>
      <c r="IB125" s="160"/>
      <c r="IC125" s="160"/>
      <c r="ID125" s="160"/>
      <c r="IE125" s="160"/>
      <c r="IF125" s="160"/>
      <c r="IG125" s="160"/>
      <c r="IH125" s="160"/>
      <c r="II125" s="160"/>
      <c r="IJ125" s="160"/>
      <c r="IK125" s="160"/>
      <c r="IL125" s="160"/>
      <c r="IM125" s="160"/>
      <c r="IN125" s="160"/>
      <c r="IO125" s="160"/>
      <c r="IP125" s="160"/>
      <c r="IQ125" s="160"/>
      <c r="IR125" s="160"/>
      <c r="IS125" s="160"/>
      <c r="IT125" s="160"/>
      <c r="IU125" s="160"/>
      <c r="IV125" s="160"/>
      <c r="IW125" s="160"/>
      <c r="IX125" s="160"/>
      <c r="IY125" s="160"/>
      <c r="IZ125" s="160"/>
      <c r="JA125" s="160"/>
      <c r="JB125" s="160"/>
      <c r="JC125" s="160"/>
      <c r="JD125" s="160"/>
      <c r="JE125" s="160"/>
      <c r="JF125" s="160"/>
      <c r="JG125" s="160"/>
      <c r="JH125" s="160"/>
      <c r="JI125" s="160"/>
      <c r="JJ125" s="160"/>
      <c r="JK125" s="160"/>
      <c r="JL125" s="160"/>
      <c r="JM125" s="160"/>
      <c r="JN125" s="160"/>
      <c r="JO125" s="160"/>
      <c r="JP125" s="160"/>
      <c r="JQ125" s="160"/>
      <c r="JR125" s="160"/>
      <c r="JS125" s="160"/>
      <c r="JT125" s="160"/>
      <c r="JU125" s="160"/>
      <c r="JV125" s="160"/>
      <c r="JW125" s="160"/>
      <c r="JX125" s="160"/>
      <c r="JY125" s="160"/>
      <c r="JZ125" s="160"/>
      <c r="KA125" s="160"/>
      <c r="KB125" s="160"/>
    </row>
    <row r="126" spans="1:288" s="255" customFormat="1" ht="63" x14ac:dyDescent="0.3">
      <c r="A126" s="126" t="s">
        <v>396</v>
      </c>
      <c r="B126" s="124" t="s">
        <v>397</v>
      </c>
      <c r="C126" s="210">
        <f>ROUNDUP('7990NTP-P'!$K$51*0.438,2)</f>
        <v>0</v>
      </c>
      <c r="D126" s="232"/>
      <c r="E126" s="151" t="s">
        <v>396</v>
      </c>
      <c r="F126" s="132" t="s">
        <v>397</v>
      </c>
      <c r="G126" s="228">
        <f>ROUNDUP('7990NTP-P'!$L$51*0.438,2)</f>
        <v>0</v>
      </c>
      <c r="H126" s="234"/>
      <c r="I126" s="151" t="s">
        <v>396</v>
      </c>
      <c r="J126" s="132" t="s">
        <v>397</v>
      </c>
      <c r="K126" s="228">
        <f>ROUNDUP('7990NTP-P'!$M$51*0.438,2)</f>
        <v>0</v>
      </c>
      <c r="L126" s="234"/>
      <c r="M126" s="459" t="s">
        <v>339</v>
      </c>
      <c r="N126" s="460" t="s">
        <v>340</v>
      </c>
      <c r="O126" s="228">
        <f>ROUNDUP('7990NTP-P'!$N$51*0.438,2)</f>
        <v>0</v>
      </c>
      <c r="P126" s="234"/>
      <c r="Q126" s="459" t="s">
        <v>339</v>
      </c>
      <c r="R126" s="460" t="s">
        <v>340</v>
      </c>
      <c r="S126" s="228">
        <f>ROUNDUP('7990NTP-P'!$O$51*0.438,2)</f>
        <v>0</v>
      </c>
      <c r="T126" s="234"/>
      <c r="U126" s="459" t="s">
        <v>339</v>
      </c>
      <c r="V126" s="460" t="s">
        <v>340</v>
      </c>
      <c r="W126" s="228">
        <f>ROUNDUP('7990NTP-P'!$P$51*0.438,2)</f>
        <v>0</v>
      </c>
      <c r="X126" s="234"/>
      <c r="Y126" s="459" t="s">
        <v>339</v>
      </c>
      <c r="Z126" s="460" t="s">
        <v>340</v>
      </c>
      <c r="AA126" s="228">
        <f>ROUNDUP('7990NTP-P'!$Q$51*0.438,2)</f>
        <v>0</v>
      </c>
      <c r="AB126" s="234"/>
      <c r="AC126" s="216">
        <f t="shared" si="2"/>
        <v>0</v>
      </c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  <c r="BV126" s="160"/>
      <c r="BW126" s="160"/>
      <c r="BX126" s="160"/>
      <c r="BY126" s="160"/>
      <c r="BZ126" s="160"/>
      <c r="CA126" s="160"/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0"/>
      <c r="CN126" s="160"/>
      <c r="CO126" s="160"/>
      <c r="CP126" s="160"/>
      <c r="CQ126" s="160"/>
      <c r="CR126" s="160"/>
      <c r="CS126" s="160"/>
      <c r="CT126" s="160"/>
      <c r="CU126" s="160"/>
      <c r="CV126" s="160"/>
      <c r="CW126" s="160"/>
      <c r="CX126" s="160"/>
      <c r="CY126" s="160"/>
      <c r="CZ126" s="160"/>
      <c r="DA126" s="160"/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0"/>
      <c r="DO126" s="160"/>
      <c r="DP126" s="160"/>
      <c r="DQ126" s="160"/>
      <c r="DR126" s="160"/>
      <c r="DS126" s="160"/>
      <c r="DT126" s="160"/>
      <c r="DU126" s="160"/>
      <c r="DV126" s="160"/>
      <c r="DW126" s="160"/>
      <c r="DX126" s="160"/>
      <c r="DY126" s="160"/>
      <c r="DZ126" s="160"/>
      <c r="EA126" s="160"/>
      <c r="EB126" s="160"/>
      <c r="EC126" s="160"/>
      <c r="ED126" s="160"/>
      <c r="EE126" s="160"/>
      <c r="EF126" s="160"/>
      <c r="EG126" s="160"/>
      <c r="EH126" s="160"/>
      <c r="EI126" s="160"/>
      <c r="EJ126" s="160"/>
      <c r="EK126" s="160"/>
      <c r="EL126" s="160"/>
      <c r="EM126" s="160"/>
      <c r="EN126" s="160"/>
      <c r="EO126" s="160"/>
      <c r="EP126" s="160"/>
      <c r="EQ126" s="160"/>
      <c r="ER126" s="160"/>
      <c r="ES126" s="160"/>
      <c r="ET126" s="160"/>
      <c r="EU126" s="160"/>
      <c r="EV126" s="160"/>
      <c r="EW126" s="160"/>
      <c r="EX126" s="160"/>
      <c r="EY126" s="160"/>
      <c r="EZ126" s="160"/>
      <c r="FA126" s="160"/>
      <c r="FB126" s="160"/>
      <c r="FC126" s="160"/>
      <c r="FD126" s="160"/>
      <c r="FE126" s="160"/>
      <c r="FF126" s="160"/>
      <c r="FG126" s="160"/>
      <c r="FH126" s="160"/>
      <c r="FI126" s="160"/>
      <c r="FJ126" s="160"/>
      <c r="FK126" s="160"/>
      <c r="FL126" s="160"/>
      <c r="FM126" s="160"/>
      <c r="FN126" s="160"/>
      <c r="FO126" s="160"/>
      <c r="FP126" s="160"/>
      <c r="FQ126" s="160"/>
      <c r="FR126" s="160"/>
      <c r="FS126" s="160"/>
      <c r="FT126" s="160"/>
      <c r="FU126" s="160"/>
      <c r="FV126" s="160"/>
      <c r="FW126" s="160"/>
      <c r="FX126" s="160"/>
      <c r="FY126" s="160"/>
      <c r="FZ126" s="160"/>
      <c r="GA126" s="160"/>
      <c r="GB126" s="160"/>
      <c r="GC126" s="160"/>
      <c r="GD126" s="160"/>
      <c r="GE126" s="160"/>
      <c r="GF126" s="160"/>
      <c r="GG126" s="160"/>
      <c r="GH126" s="160"/>
      <c r="GI126" s="160"/>
      <c r="GJ126" s="160"/>
      <c r="GK126" s="160"/>
      <c r="GL126" s="160"/>
      <c r="GM126" s="160"/>
      <c r="GN126" s="160"/>
      <c r="GO126" s="160"/>
      <c r="GP126" s="160"/>
      <c r="GQ126" s="160"/>
      <c r="GR126" s="160"/>
      <c r="GS126" s="160"/>
      <c r="GT126" s="160"/>
      <c r="GU126" s="160"/>
      <c r="GV126" s="160"/>
      <c r="GW126" s="160"/>
      <c r="GX126" s="160"/>
      <c r="GY126" s="160"/>
      <c r="GZ126" s="160"/>
      <c r="HA126" s="160"/>
      <c r="HB126" s="160"/>
      <c r="HC126" s="160"/>
      <c r="HD126" s="160"/>
      <c r="HE126" s="160"/>
      <c r="HF126" s="160"/>
      <c r="HG126" s="160"/>
      <c r="HH126" s="160"/>
      <c r="HI126" s="160"/>
      <c r="HJ126" s="160"/>
      <c r="HK126" s="160"/>
      <c r="HL126" s="160"/>
      <c r="HM126" s="160"/>
      <c r="HN126" s="160"/>
      <c r="HO126" s="160"/>
      <c r="HP126" s="160"/>
      <c r="HQ126" s="160"/>
      <c r="HR126" s="160"/>
      <c r="HS126" s="160"/>
      <c r="HT126" s="160"/>
      <c r="HU126" s="160"/>
      <c r="HV126" s="160"/>
      <c r="HW126" s="160"/>
      <c r="HX126" s="160"/>
      <c r="HY126" s="160"/>
      <c r="HZ126" s="160"/>
      <c r="IA126" s="160"/>
      <c r="IB126" s="160"/>
      <c r="IC126" s="160"/>
      <c r="ID126" s="160"/>
      <c r="IE126" s="160"/>
      <c r="IF126" s="160"/>
      <c r="IG126" s="160"/>
      <c r="IH126" s="160"/>
      <c r="II126" s="160"/>
      <c r="IJ126" s="160"/>
      <c r="IK126" s="160"/>
      <c r="IL126" s="160"/>
      <c r="IM126" s="160"/>
      <c r="IN126" s="160"/>
      <c r="IO126" s="160"/>
      <c r="IP126" s="160"/>
      <c r="IQ126" s="160"/>
      <c r="IR126" s="160"/>
      <c r="IS126" s="160"/>
      <c r="IT126" s="160"/>
      <c r="IU126" s="160"/>
      <c r="IV126" s="160"/>
      <c r="IW126" s="160"/>
      <c r="IX126" s="160"/>
      <c r="IY126" s="160"/>
      <c r="IZ126" s="160"/>
      <c r="JA126" s="160"/>
      <c r="JB126" s="160"/>
      <c r="JC126" s="160"/>
      <c r="JD126" s="160"/>
      <c r="JE126" s="160"/>
      <c r="JF126" s="160"/>
      <c r="JG126" s="160"/>
      <c r="JH126" s="160"/>
      <c r="JI126" s="160"/>
      <c r="JJ126" s="160"/>
      <c r="JK126" s="160"/>
      <c r="JL126" s="160"/>
      <c r="JM126" s="160"/>
      <c r="JN126" s="160"/>
      <c r="JO126" s="160"/>
      <c r="JP126" s="160"/>
      <c r="JQ126" s="160"/>
      <c r="JR126" s="160"/>
      <c r="JS126" s="160"/>
      <c r="JT126" s="160"/>
      <c r="JU126" s="160"/>
      <c r="JV126" s="160"/>
      <c r="JW126" s="160"/>
      <c r="JX126" s="160"/>
      <c r="JY126" s="160"/>
      <c r="JZ126" s="160"/>
      <c r="KA126" s="160"/>
      <c r="KB126" s="160"/>
    </row>
    <row r="127" spans="1:288" s="255" customFormat="1" ht="13" x14ac:dyDescent="0.3">
      <c r="A127" s="257"/>
      <c r="B127" s="209"/>
      <c r="C127" s="231"/>
      <c r="D127" s="232"/>
      <c r="E127" s="258"/>
      <c r="F127" s="227"/>
      <c r="G127" s="233"/>
      <c r="H127" s="234"/>
      <c r="I127" s="258"/>
      <c r="J127" s="227"/>
      <c r="K127" s="233"/>
      <c r="L127" s="234"/>
      <c r="M127" s="258"/>
      <c r="N127" s="227"/>
      <c r="O127" s="233"/>
      <c r="P127" s="234"/>
      <c r="Q127" s="258"/>
      <c r="R127" s="227"/>
      <c r="S127" s="233"/>
      <c r="T127" s="234"/>
      <c r="U127" s="258"/>
      <c r="V127" s="227"/>
      <c r="W127" s="233"/>
      <c r="X127" s="234"/>
      <c r="Y127" s="258"/>
      <c r="Z127" s="227"/>
      <c r="AA127" s="233"/>
      <c r="AB127" s="234"/>
      <c r="AC127" s="216"/>
      <c r="AD127" s="182"/>
      <c r="AE127" s="182"/>
      <c r="AF127" s="182"/>
      <c r="AG127" s="182"/>
      <c r="AH127" s="182"/>
      <c r="AI127" s="182"/>
      <c r="AJ127" s="182"/>
      <c r="AK127" s="182"/>
      <c r="AL127" s="182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  <c r="BT127" s="160"/>
      <c r="BU127" s="160"/>
      <c r="BV127" s="160"/>
      <c r="BW127" s="160"/>
      <c r="BX127" s="160"/>
      <c r="BY127" s="160"/>
      <c r="BZ127" s="160"/>
      <c r="CA127" s="160"/>
      <c r="CB127" s="160"/>
      <c r="CC127" s="160"/>
      <c r="CD127" s="160"/>
      <c r="CE127" s="160"/>
      <c r="CF127" s="160"/>
      <c r="CG127" s="160"/>
      <c r="CH127" s="160"/>
      <c r="CI127" s="160"/>
      <c r="CJ127" s="160"/>
      <c r="CK127" s="160"/>
      <c r="CL127" s="160"/>
      <c r="CM127" s="160"/>
      <c r="CN127" s="160"/>
      <c r="CO127" s="160"/>
      <c r="CP127" s="160"/>
      <c r="CQ127" s="160"/>
      <c r="CR127" s="160"/>
      <c r="CS127" s="160"/>
      <c r="CT127" s="160"/>
      <c r="CU127" s="160"/>
      <c r="CV127" s="160"/>
      <c r="CW127" s="160"/>
      <c r="CX127" s="160"/>
      <c r="CY127" s="160"/>
      <c r="CZ127" s="160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0"/>
      <c r="DO127" s="160"/>
      <c r="DP127" s="160"/>
      <c r="DQ127" s="160"/>
      <c r="DR127" s="160"/>
      <c r="DS127" s="160"/>
      <c r="DT127" s="160"/>
      <c r="DU127" s="160"/>
      <c r="DV127" s="160"/>
      <c r="DW127" s="160"/>
      <c r="DX127" s="160"/>
      <c r="DY127" s="160"/>
      <c r="DZ127" s="160"/>
      <c r="EA127" s="160"/>
      <c r="EB127" s="160"/>
      <c r="EC127" s="160"/>
      <c r="ED127" s="160"/>
      <c r="EE127" s="160"/>
      <c r="EF127" s="160"/>
      <c r="EG127" s="160"/>
      <c r="EH127" s="160"/>
      <c r="EI127" s="160"/>
      <c r="EJ127" s="160"/>
      <c r="EK127" s="160"/>
      <c r="EL127" s="160"/>
      <c r="EM127" s="160"/>
      <c r="EN127" s="160"/>
      <c r="EO127" s="160"/>
      <c r="EP127" s="160"/>
      <c r="EQ127" s="160"/>
      <c r="ER127" s="160"/>
      <c r="ES127" s="160"/>
      <c r="ET127" s="160"/>
      <c r="EU127" s="160"/>
      <c r="EV127" s="160"/>
      <c r="EW127" s="160"/>
      <c r="EX127" s="160"/>
      <c r="EY127" s="160"/>
      <c r="EZ127" s="160"/>
      <c r="FA127" s="160"/>
      <c r="FB127" s="160"/>
      <c r="FC127" s="160"/>
      <c r="FD127" s="160"/>
      <c r="FE127" s="160"/>
      <c r="FF127" s="160"/>
      <c r="FG127" s="160"/>
      <c r="FH127" s="160"/>
      <c r="FI127" s="160"/>
      <c r="FJ127" s="160"/>
      <c r="FK127" s="160"/>
      <c r="FL127" s="160"/>
      <c r="FM127" s="160"/>
      <c r="FN127" s="160"/>
      <c r="FO127" s="160"/>
      <c r="FP127" s="160"/>
      <c r="FQ127" s="160"/>
      <c r="FR127" s="160"/>
      <c r="FS127" s="160"/>
      <c r="FT127" s="160"/>
      <c r="FU127" s="160"/>
      <c r="FV127" s="160"/>
      <c r="FW127" s="160"/>
      <c r="FX127" s="160"/>
      <c r="FY127" s="160"/>
      <c r="FZ127" s="160"/>
      <c r="GA127" s="160"/>
      <c r="GB127" s="160"/>
      <c r="GC127" s="160"/>
      <c r="GD127" s="160"/>
      <c r="GE127" s="160"/>
      <c r="GF127" s="160"/>
      <c r="GG127" s="160"/>
      <c r="GH127" s="160"/>
      <c r="GI127" s="160"/>
      <c r="GJ127" s="160"/>
      <c r="GK127" s="160"/>
      <c r="GL127" s="160"/>
      <c r="GM127" s="160"/>
      <c r="GN127" s="160"/>
      <c r="GO127" s="160"/>
      <c r="GP127" s="160"/>
      <c r="GQ127" s="160"/>
      <c r="GR127" s="160"/>
      <c r="GS127" s="160"/>
      <c r="GT127" s="160"/>
      <c r="GU127" s="160"/>
      <c r="GV127" s="160"/>
      <c r="GW127" s="160"/>
      <c r="GX127" s="160"/>
      <c r="GY127" s="160"/>
      <c r="GZ127" s="160"/>
      <c r="HA127" s="160"/>
      <c r="HB127" s="160"/>
      <c r="HC127" s="160"/>
      <c r="HD127" s="160"/>
      <c r="HE127" s="160"/>
      <c r="HF127" s="160"/>
      <c r="HG127" s="160"/>
      <c r="HH127" s="160"/>
      <c r="HI127" s="160"/>
      <c r="HJ127" s="160"/>
      <c r="HK127" s="160"/>
      <c r="HL127" s="160"/>
      <c r="HM127" s="160"/>
      <c r="HN127" s="160"/>
      <c r="HO127" s="160"/>
      <c r="HP127" s="160"/>
      <c r="HQ127" s="160"/>
      <c r="HR127" s="160"/>
      <c r="HS127" s="160"/>
      <c r="HT127" s="160"/>
      <c r="HU127" s="160"/>
      <c r="HV127" s="160"/>
      <c r="HW127" s="160"/>
      <c r="HX127" s="160"/>
      <c r="HY127" s="160"/>
      <c r="HZ127" s="160"/>
      <c r="IA127" s="160"/>
      <c r="IB127" s="160"/>
      <c r="IC127" s="160"/>
      <c r="ID127" s="160"/>
      <c r="IE127" s="160"/>
      <c r="IF127" s="160"/>
      <c r="IG127" s="160"/>
      <c r="IH127" s="160"/>
      <c r="II127" s="160"/>
      <c r="IJ127" s="160"/>
      <c r="IK127" s="160"/>
      <c r="IL127" s="160"/>
      <c r="IM127" s="160"/>
      <c r="IN127" s="160"/>
      <c r="IO127" s="160"/>
      <c r="IP127" s="160"/>
      <c r="IQ127" s="160"/>
      <c r="IR127" s="160"/>
      <c r="IS127" s="160"/>
      <c r="IT127" s="160"/>
      <c r="IU127" s="160"/>
      <c r="IV127" s="160"/>
      <c r="IW127" s="160"/>
      <c r="IX127" s="160"/>
      <c r="IY127" s="160"/>
      <c r="IZ127" s="160"/>
      <c r="JA127" s="160"/>
      <c r="JB127" s="160"/>
      <c r="JC127" s="160"/>
      <c r="JD127" s="160"/>
      <c r="JE127" s="160"/>
      <c r="JF127" s="160"/>
      <c r="JG127" s="160"/>
      <c r="JH127" s="160"/>
      <c r="JI127" s="160"/>
      <c r="JJ127" s="160"/>
      <c r="JK127" s="160"/>
      <c r="JL127" s="160"/>
      <c r="JM127" s="160"/>
      <c r="JN127" s="160"/>
      <c r="JO127" s="160"/>
      <c r="JP127" s="160"/>
      <c r="JQ127" s="160"/>
      <c r="JR127" s="160"/>
      <c r="JS127" s="160"/>
      <c r="JT127" s="160"/>
      <c r="JU127" s="160"/>
      <c r="JV127" s="160"/>
      <c r="JW127" s="160"/>
      <c r="JX127" s="160"/>
      <c r="JY127" s="160"/>
      <c r="JZ127" s="160"/>
      <c r="KA127" s="160"/>
      <c r="KB127" s="160"/>
    </row>
    <row r="128" spans="1:288" s="255" customFormat="1" ht="63" x14ac:dyDescent="0.3">
      <c r="A128" s="126" t="s">
        <v>379</v>
      </c>
      <c r="B128" s="124" t="s">
        <v>241</v>
      </c>
      <c r="C128" s="210">
        <f>ROUNDDOWN('7990NTP-P'!K52-('7990NTP-P'!K52*0.3066),2)</f>
        <v>0</v>
      </c>
      <c r="D128" s="226">
        <f>'7990NTP-P'!C52</f>
        <v>0</v>
      </c>
      <c r="E128" s="151" t="s">
        <v>379</v>
      </c>
      <c r="F128" s="132" t="s">
        <v>241</v>
      </c>
      <c r="G128" s="228">
        <f>ROUNDDOWN('7990NTP-P'!L52-('7990NTP-P'!L52*0.3066),2)</f>
        <v>0</v>
      </c>
      <c r="H128" s="229">
        <f>'7990NTP-P'!D52</f>
        <v>0</v>
      </c>
      <c r="I128" s="151" t="s">
        <v>379</v>
      </c>
      <c r="J128" s="132" t="s">
        <v>241</v>
      </c>
      <c r="K128" s="228">
        <f>ROUNDDOWN('7990NTP-P'!M52-('7990NTP-P'!M52*0.3066),2)</f>
        <v>0</v>
      </c>
      <c r="L128" s="229">
        <f>'7990NTP-P'!E52</f>
        <v>0</v>
      </c>
      <c r="M128" s="459" t="s">
        <v>341</v>
      </c>
      <c r="N128" s="460" t="s">
        <v>241</v>
      </c>
      <c r="O128" s="228">
        <f>ROUNDDOWN('7990NTP-P'!N52-('7990NTP-P'!N52*0.3066),2)</f>
        <v>0</v>
      </c>
      <c r="P128" s="229">
        <f>'7990NTP-P'!F52</f>
        <v>0</v>
      </c>
      <c r="Q128" s="459" t="s">
        <v>341</v>
      </c>
      <c r="R128" s="460" t="s">
        <v>241</v>
      </c>
      <c r="S128" s="228">
        <f>ROUNDDOWN('7990NTP-P'!O52-('7990NTP-P'!O52*0.3066),2)</f>
        <v>0</v>
      </c>
      <c r="T128" s="229">
        <f>'7990NTP-P'!G52</f>
        <v>0</v>
      </c>
      <c r="U128" s="459" t="s">
        <v>341</v>
      </c>
      <c r="V128" s="460" t="s">
        <v>241</v>
      </c>
      <c r="W128" s="228">
        <f>ROUNDDOWN('7990NTP-P'!P52-('7990NTP-P'!P52*0.3066),2)</f>
        <v>0</v>
      </c>
      <c r="X128" s="229">
        <f>'7990NTP-P'!H52</f>
        <v>0</v>
      </c>
      <c r="Y128" s="459" t="s">
        <v>341</v>
      </c>
      <c r="Z128" s="460" t="s">
        <v>241</v>
      </c>
      <c r="AA128" s="228">
        <f>ROUNDDOWN('7990NTP-P'!Q52-('7990NTP-P'!Q52*0.3066),2)</f>
        <v>0</v>
      </c>
      <c r="AB128" s="229">
        <f>'7990NTP-P'!I52</f>
        <v>0</v>
      </c>
      <c r="AC128" s="216">
        <f t="shared" si="2"/>
        <v>0</v>
      </c>
      <c r="AD128" s="172"/>
      <c r="AE128" s="182"/>
      <c r="AF128" s="182"/>
      <c r="AG128" s="182"/>
      <c r="AH128" s="182"/>
      <c r="AI128" s="182"/>
      <c r="AJ128" s="182"/>
      <c r="AK128" s="182"/>
      <c r="AL128" s="182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60"/>
      <c r="BP128" s="160"/>
      <c r="BQ128" s="160"/>
      <c r="BR128" s="160"/>
      <c r="BS128" s="160"/>
      <c r="BT128" s="160"/>
      <c r="BU128" s="160"/>
      <c r="BV128" s="160"/>
      <c r="BW128" s="160"/>
      <c r="BX128" s="160"/>
      <c r="BY128" s="160"/>
      <c r="BZ128" s="160"/>
      <c r="CA128" s="160"/>
      <c r="CB128" s="160"/>
      <c r="CC128" s="160"/>
      <c r="CD128" s="160"/>
      <c r="CE128" s="160"/>
      <c r="CF128" s="160"/>
      <c r="CG128" s="160"/>
      <c r="CH128" s="160"/>
      <c r="CI128" s="160"/>
      <c r="CJ128" s="160"/>
      <c r="CK128" s="160"/>
      <c r="CL128" s="160"/>
      <c r="CM128" s="160"/>
      <c r="CN128" s="160"/>
      <c r="CO128" s="160"/>
      <c r="CP128" s="160"/>
      <c r="CQ128" s="160"/>
      <c r="CR128" s="160"/>
      <c r="CS128" s="160"/>
      <c r="CT128" s="160"/>
      <c r="CU128" s="160"/>
      <c r="CV128" s="160"/>
      <c r="CW128" s="160"/>
      <c r="CX128" s="160"/>
      <c r="CY128" s="160"/>
      <c r="CZ128" s="160"/>
      <c r="DA128" s="160"/>
      <c r="DB128" s="160"/>
      <c r="DC128" s="160"/>
      <c r="DD128" s="160"/>
      <c r="DE128" s="160"/>
      <c r="DF128" s="160"/>
      <c r="DG128" s="160"/>
      <c r="DH128" s="160"/>
      <c r="DI128" s="160"/>
      <c r="DJ128" s="160"/>
      <c r="DK128" s="160"/>
      <c r="DL128" s="160"/>
      <c r="DM128" s="160"/>
      <c r="DN128" s="160"/>
      <c r="DO128" s="160"/>
      <c r="DP128" s="160"/>
      <c r="DQ128" s="160"/>
      <c r="DR128" s="160"/>
      <c r="DS128" s="160"/>
      <c r="DT128" s="160"/>
      <c r="DU128" s="160"/>
      <c r="DV128" s="160"/>
      <c r="DW128" s="160"/>
      <c r="DX128" s="160"/>
      <c r="DY128" s="160"/>
      <c r="DZ128" s="160"/>
      <c r="EA128" s="160"/>
      <c r="EB128" s="160"/>
      <c r="EC128" s="160"/>
      <c r="ED128" s="160"/>
      <c r="EE128" s="160"/>
      <c r="EF128" s="160"/>
      <c r="EG128" s="160"/>
      <c r="EH128" s="160"/>
      <c r="EI128" s="160"/>
      <c r="EJ128" s="160"/>
      <c r="EK128" s="160"/>
      <c r="EL128" s="160"/>
      <c r="EM128" s="160"/>
      <c r="EN128" s="160"/>
      <c r="EO128" s="160"/>
      <c r="EP128" s="160"/>
      <c r="EQ128" s="160"/>
      <c r="ER128" s="160"/>
      <c r="ES128" s="160"/>
      <c r="ET128" s="160"/>
      <c r="EU128" s="160"/>
      <c r="EV128" s="160"/>
      <c r="EW128" s="160"/>
      <c r="EX128" s="160"/>
      <c r="EY128" s="160"/>
      <c r="EZ128" s="160"/>
      <c r="FA128" s="160"/>
      <c r="FB128" s="160"/>
      <c r="FC128" s="160"/>
      <c r="FD128" s="160"/>
      <c r="FE128" s="160"/>
      <c r="FF128" s="160"/>
      <c r="FG128" s="160"/>
      <c r="FH128" s="160"/>
      <c r="FI128" s="160"/>
      <c r="FJ128" s="160"/>
      <c r="FK128" s="160"/>
      <c r="FL128" s="160"/>
      <c r="FM128" s="160"/>
      <c r="FN128" s="160"/>
      <c r="FO128" s="160"/>
      <c r="FP128" s="160"/>
      <c r="FQ128" s="160"/>
      <c r="FR128" s="160"/>
      <c r="FS128" s="160"/>
      <c r="FT128" s="160"/>
      <c r="FU128" s="160"/>
      <c r="FV128" s="160"/>
      <c r="FW128" s="160"/>
      <c r="FX128" s="160"/>
      <c r="FY128" s="160"/>
      <c r="FZ128" s="160"/>
      <c r="GA128" s="160"/>
      <c r="GB128" s="160"/>
      <c r="GC128" s="160"/>
      <c r="GD128" s="160"/>
      <c r="GE128" s="160"/>
      <c r="GF128" s="160"/>
      <c r="GG128" s="160"/>
      <c r="GH128" s="160"/>
      <c r="GI128" s="160"/>
      <c r="GJ128" s="160"/>
      <c r="GK128" s="160"/>
      <c r="GL128" s="160"/>
      <c r="GM128" s="160"/>
      <c r="GN128" s="160"/>
      <c r="GO128" s="160"/>
      <c r="GP128" s="160"/>
      <c r="GQ128" s="160"/>
      <c r="GR128" s="160"/>
      <c r="GS128" s="160"/>
      <c r="GT128" s="160"/>
      <c r="GU128" s="160"/>
      <c r="GV128" s="160"/>
      <c r="GW128" s="160"/>
      <c r="GX128" s="160"/>
      <c r="GY128" s="160"/>
      <c r="GZ128" s="160"/>
      <c r="HA128" s="160"/>
      <c r="HB128" s="160"/>
      <c r="HC128" s="160"/>
      <c r="HD128" s="160"/>
      <c r="HE128" s="160"/>
      <c r="HF128" s="160"/>
      <c r="HG128" s="160"/>
      <c r="HH128" s="160"/>
      <c r="HI128" s="160"/>
      <c r="HJ128" s="160"/>
      <c r="HK128" s="160"/>
      <c r="HL128" s="160"/>
      <c r="HM128" s="160"/>
      <c r="HN128" s="160"/>
      <c r="HO128" s="160"/>
      <c r="HP128" s="160"/>
      <c r="HQ128" s="160"/>
      <c r="HR128" s="160"/>
      <c r="HS128" s="160"/>
      <c r="HT128" s="160"/>
      <c r="HU128" s="160"/>
      <c r="HV128" s="160"/>
      <c r="HW128" s="160"/>
      <c r="HX128" s="160"/>
      <c r="HY128" s="160"/>
      <c r="HZ128" s="160"/>
      <c r="IA128" s="160"/>
      <c r="IB128" s="160"/>
      <c r="IC128" s="160"/>
      <c r="ID128" s="160"/>
      <c r="IE128" s="160"/>
      <c r="IF128" s="160"/>
      <c r="IG128" s="160"/>
      <c r="IH128" s="160"/>
      <c r="II128" s="160"/>
      <c r="IJ128" s="160"/>
      <c r="IK128" s="160"/>
      <c r="IL128" s="160"/>
      <c r="IM128" s="160"/>
      <c r="IN128" s="160"/>
      <c r="IO128" s="160"/>
      <c r="IP128" s="160"/>
      <c r="IQ128" s="160"/>
      <c r="IR128" s="160"/>
      <c r="IS128" s="160"/>
      <c r="IT128" s="160"/>
      <c r="IU128" s="160"/>
      <c r="IV128" s="160"/>
      <c r="IW128" s="160"/>
      <c r="IX128" s="160"/>
      <c r="IY128" s="160"/>
      <c r="IZ128" s="160"/>
      <c r="JA128" s="160"/>
      <c r="JB128" s="160"/>
      <c r="JC128" s="160"/>
      <c r="JD128" s="160"/>
      <c r="JE128" s="160"/>
      <c r="JF128" s="160"/>
      <c r="JG128" s="160"/>
      <c r="JH128" s="160"/>
      <c r="JI128" s="160"/>
      <c r="JJ128" s="160"/>
      <c r="JK128" s="160"/>
      <c r="JL128" s="160"/>
      <c r="JM128" s="160"/>
      <c r="JN128" s="160"/>
      <c r="JO128" s="160"/>
      <c r="JP128" s="160"/>
      <c r="JQ128" s="160"/>
      <c r="JR128" s="160"/>
      <c r="JS128" s="160"/>
      <c r="JT128" s="160"/>
      <c r="JU128" s="160"/>
      <c r="JV128" s="160"/>
      <c r="JW128" s="160"/>
      <c r="JX128" s="160"/>
      <c r="JY128" s="160"/>
      <c r="JZ128" s="160"/>
      <c r="KA128" s="160"/>
      <c r="KB128" s="160"/>
    </row>
    <row r="129" spans="1:288" s="255" customFormat="1" ht="63" x14ac:dyDescent="0.3">
      <c r="A129" s="126" t="s">
        <v>380</v>
      </c>
      <c r="B129" s="124" t="s">
        <v>381</v>
      </c>
      <c r="C129" s="210">
        <f>ROUNDUP('7990NTP-P'!K52*0.3066,2)</f>
        <v>0</v>
      </c>
      <c r="D129" s="213"/>
      <c r="E129" s="151" t="s">
        <v>380</v>
      </c>
      <c r="F129" s="132" t="s">
        <v>381</v>
      </c>
      <c r="G129" s="228">
        <f>ROUNDUP('7990NTP-P'!L52*0.3066,2)</f>
        <v>0</v>
      </c>
      <c r="H129" s="239"/>
      <c r="I129" s="151" t="s">
        <v>380</v>
      </c>
      <c r="J129" s="132" t="s">
        <v>381</v>
      </c>
      <c r="K129" s="228">
        <f>ROUNDUP('7990NTP-P'!M52*0.3066,2)</f>
        <v>0</v>
      </c>
      <c r="L129" s="239"/>
      <c r="M129" s="459" t="s">
        <v>342</v>
      </c>
      <c r="N129" s="460" t="s">
        <v>343</v>
      </c>
      <c r="O129" s="228">
        <f>ROUNDUP('7990NTP-P'!N52*0.3066,2)</f>
        <v>0</v>
      </c>
      <c r="P129" s="239"/>
      <c r="Q129" s="459" t="s">
        <v>342</v>
      </c>
      <c r="R129" s="460" t="s">
        <v>343</v>
      </c>
      <c r="S129" s="228">
        <f>ROUNDUP('7990NTP-P'!O52*0.3066,2)</f>
        <v>0</v>
      </c>
      <c r="T129" s="239"/>
      <c r="U129" s="459" t="s">
        <v>342</v>
      </c>
      <c r="V129" s="460" t="s">
        <v>343</v>
      </c>
      <c r="W129" s="228">
        <f>ROUNDUP('7990NTP-P'!P52*0.3066,2)</f>
        <v>0</v>
      </c>
      <c r="X129" s="239"/>
      <c r="Y129" s="459" t="s">
        <v>342</v>
      </c>
      <c r="Z129" s="460" t="s">
        <v>343</v>
      </c>
      <c r="AA129" s="228">
        <f>ROUNDUP('7990NTP-P'!Q52*0.3066,2)</f>
        <v>0</v>
      </c>
      <c r="AB129" s="239"/>
      <c r="AC129" s="216">
        <f t="shared" si="2"/>
        <v>0</v>
      </c>
      <c r="AD129" s="172"/>
      <c r="AE129" s="182"/>
      <c r="AF129" s="182"/>
      <c r="AG129" s="182"/>
      <c r="AH129" s="182"/>
      <c r="AI129" s="182"/>
      <c r="AJ129" s="182"/>
      <c r="AK129" s="182"/>
      <c r="AL129" s="182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  <c r="BV129" s="160"/>
      <c r="BW129" s="160"/>
      <c r="BX129" s="160"/>
      <c r="BY129" s="160"/>
      <c r="BZ129" s="160"/>
      <c r="CA129" s="160"/>
      <c r="CB129" s="160"/>
      <c r="CC129" s="160"/>
      <c r="CD129" s="160"/>
      <c r="CE129" s="160"/>
      <c r="CF129" s="160"/>
      <c r="CG129" s="160"/>
      <c r="CH129" s="160"/>
      <c r="CI129" s="160"/>
      <c r="CJ129" s="160"/>
      <c r="CK129" s="160"/>
      <c r="CL129" s="160"/>
      <c r="CM129" s="160"/>
      <c r="CN129" s="160"/>
      <c r="CO129" s="160"/>
      <c r="CP129" s="160"/>
      <c r="CQ129" s="160"/>
      <c r="CR129" s="160"/>
      <c r="CS129" s="160"/>
      <c r="CT129" s="160"/>
      <c r="CU129" s="160"/>
      <c r="CV129" s="160"/>
      <c r="CW129" s="160"/>
      <c r="CX129" s="160"/>
      <c r="CY129" s="160"/>
      <c r="CZ129" s="160"/>
      <c r="DA129" s="160"/>
      <c r="DB129" s="160"/>
      <c r="DC129" s="160"/>
      <c r="DD129" s="160"/>
      <c r="DE129" s="160"/>
      <c r="DF129" s="160"/>
      <c r="DG129" s="160"/>
      <c r="DH129" s="160"/>
      <c r="DI129" s="160"/>
      <c r="DJ129" s="160"/>
      <c r="DK129" s="160"/>
      <c r="DL129" s="160"/>
      <c r="DM129" s="160"/>
      <c r="DN129" s="160"/>
      <c r="DO129" s="160"/>
      <c r="DP129" s="160"/>
      <c r="DQ129" s="160"/>
      <c r="DR129" s="160"/>
      <c r="DS129" s="160"/>
      <c r="DT129" s="160"/>
      <c r="DU129" s="160"/>
      <c r="DV129" s="160"/>
      <c r="DW129" s="160"/>
      <c r="DX129" s="160"/>
      <c r="DY129" s="160"/>
      <c r="DZ129" s="160"/>
      <c r="EA129" s="160"/>
      <c r="EB129" s="160"/>
      <c r="EC129" s="160"/>
      <c r="ED129" s="160"/>
      <c r="EE129" s="160"/>
      <c r="EF129" s="160"/>
      <c r="EG129" s="160"/>
      <c r="EH129" s="160"/>
      <c r="EI129" s="160"/>
      <c r="EJ129" s="160"/>
      <c r="EK129" s="160"/>
      <c r="EL129" s="160"/>
      <c r="EM129" s="160"/>
      <c r="EN129" s="160"/>
      <c r="EO129" s="160"/>
      <c r="EP129" s="160"/>
      <c r="EQ129" s="160"/>
      <c r="ER129" s="160"/>
      <c r="ES129" s="160"/>
      <c r="ET129" s="160"/>
      <c r="EU129" s="160"/>
      <c r="EV129" s="160"/>
      <c r="EW129" s="160"/>
      <c r="EX129" s="160"/>
      <c r="EY129" s="160"/>
      <c r="EZ129" s="160"/>
      <c r="FA129" s="160"/>
      <c r="FB129" s="160"/>
      <c r="FC129" s="160"/>
      <c r="FD129" s="160"/>
      <c r="FE129" s="160"/>
      <c r="FF129" s="160"/>
      <c r="FG129" s="160"/>
      <c r="FH129" s="160"/>
      <c r="FI129" s="160"/>
      <c r="FJ129" s="160"/>
      <c r="FK129" s="160"/>
      <c r="FL129" s="160"/>
      <c r="FM129" s="160"/>
      <c r="FN129" s="160"/>
      <c r="FO129" s="160"/>
      <c r="FP129" s="160"/>
      <c r="FQ129" s="160"/>
      <c r="FR129" s="160"/>
      <c r="FS129" s="160"/>
      <c r="FT129" s="160"/>
      <c r="FU129" s="160"/>
      <c r="FV129" s="160"/>
      <c r="FW129" s="160"/>
      <c r="FX129" s="160"/>
      <c r="FY129" s="160"/>
      <c r="FZ129" s="160"/>
      <c r="GA129" s="160"/>
      <c r="GB129" s="160"/>
      <c r="GC129" s="160"/>
      <c r="GD129" s="160"/>
      <c r="GE129" s="160"/>
      <c r="GF129" s="160"/>
      <c r="GG129" s="160"/>
      <c r="GH129" s="160"/>
      <c r="GI129" s="160"/>
      <c r="GJ129" s="160"/>
      <c r="GK129" s="160"/>
      <c r="GL129" s="160"/>
      <c r="GM129" s="160"/>
      <c r="GN129" s="160"/>
      <c r="GO129" s="160"/>
      <c r="GP129" s="160"/>
      <c r="GQ129" s="160"/>
      <c r="GR129" s="160"/>
      <c r="GS129" s="160"/>
      <c r="GT129" s="160"/>
      <c r="GU129" s="160"/>
      <c r="GV129" s="160"/>
      <c r="GW129" s="160"/>
      <c r="GX129" s="160"/>
      <c r="GY129" s="160"/>
      <c r="GZ129" s="160"/>
      <c r="HA129" s="160"/>
      <c r="HB129" s="160"/>
      <c r="HC129" s="160"/>
      <c r="HD129" s="160"/>
      <c r="HE129" s="160"/>
      <c r="HF129" s="160"/>
      <c r="HG129" s="160"/>
      <c r="HH129" s="160"/>
      <c r="HI129" s="160"/>
      <c r="HJ129" s="160"/>
      <c r="HK129" s="160"/>
      <c r="HL129" s="160"/>
      <c r="HM129" s="160"/>
      <c r="HN129" s="160"/>
      <c r="HO129" s="160"/>
      <c r="HP129" s="160"/>
      <c r="HQ129" s="160"/>
      <c r="HR129" s="160"/>
      <c r="HS129" s="160"/>
      <c r="HT129" s="160"/>
      <c r="HU129" s="160"/>
      <c r="HV129" s="160"/>
      <c r="HW129" s="160"/>
      <c r="HX129" s="160"/>
      <c r="HY129" s="160"/>
      <c r="HZ129" s="160"/>
      <c r="IA129" s="160"/>
      <c r="IB129" s="160"/>
      <c r="IC129" s="160"/>
      <c r="ID129" s="160"/>
      <c r="IE129" s="160"/>
      <c r="IF129" s="160"/>
      <c r="IG129" s="160"/>
      <c r="IH129" s="160"/>
      <c r="II129" s="160"/>
      <c r="IJ129" s="160"/>
      <c r="IK129" s="160"/>
      <c r="IL129" s="160"/>
      <c r="IM129" s="160"/>
      <c r="IN129" s="160"/>
      <c r="IO129" s="160"/>
      <c r="IP129" s="160"/>
      <c r="IQ129" s="160"/>
      <c r="IR129" s="160"/>
      <c r="IS129" s="160"/>
      <c r="IT129" s="160"/>
      <c r="IU129" s="160"/>
      <c r="IV129" s="160"/>
      <c r="IW129" s="160"/>
      <c r="IX129" s="160"/>
      <c r="IY129" s="160"/>
      <c r="IZ129" s="160"/>
      <c r="JA129" s="160"/>
      <c r="JB129" s="160"/>
      <c r="JC129" s="160"/>
      <c r="JD129" s="160"/>
      <c r="JE129" s="160"/>
      <c r="JF129" s="160"/>
      <c r="JG129" s="160"/>
      <c r="JH129" s="160"/>
      <c r="JI129" s="160"/>
      <c r="JJ129" s="160"/>
      <c r="JK129" s="160"/>
      <c r="JL129" s="160"/>
      <c r="JM129" s="160"/>
      <c r="JN129" s="160"/>
      <c r="JO129" s="160"/>
      <c r="JP129" s="160"/>
      <c r="JQ129" s="160"/>
      <c r="JR129" s="160"/>
      <c r="JS129" s="160"/>
      <c r="JT129" s="160"/>
      <c r="JU129" s="160"/>
      <c r="JV129" s="160"/>
      <c r="JW129" s="160"/>
      <c r="JX129" s="160"/>
      <c r="JY129" s="160"/>
      <c r="JZ129" s="160"/>
      <c r="KA129" s="160"/>
      <c r="KB129" s="160"/>
    </row>
    <row r="130" spans="1:288" s="255" customFormat="1" ht="14" x14ac:dyDescent="0.3">
      <c r="A130" s="257"/>
      <c r="B130" s="209"/>
      <c r="C130" s="231"/>
      <c r="D130" s="232"/>
      <c r="E130" s="262"/>
      <c r="F130" s="212"/>
      <c r="G130" s="231"/>
      <c r="H130" s="232"/>
      <c r="I130" s="262"/>
      <c r="J130" s="263"/>
      <c r="K130" s="231"/>
      <c r="L130" s="232"/>
      <c r="M130" s="262"/>
      <c r="N130" s="264"/>
      <c r="O130" s="265"/>
      <c r="P130" s="265"/>
      <c r="Q130" s="266"/>
      <c r="R130" s="267"/>
      <c r="S130" s="265"/>
      <c r="T130" s="265"/>
      <c r="U130" s="266"/>
      <c r="V130" s="267"/>
      <c r="W130" s="210"/>
      <c r="X130" s="232"/>
      <c r="Y130" s="262"/>
      <c r="Z130" s="212"/>
      <c r="AA130" s="268"/>
      <c r="AB130" s="232"/>
      <c r="AC130" s="216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60"/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0"/>
      <c r="CO130" s="160"/>
      <c r="CP130" s="160"/>
      <c r="CQ130" s="160"/>
      <c r="CR130" s="160"/>
      <c r="CS130" s="160"/>
      <c r="CT130" s="160"/>
      <c r="CU130" s="160"/>
      <c r="CV130" s="160"/>
      <c r="CW130" s="160"/>
      <c r="CX130" s="160"/>
      <c r="CY130" s="160"/>
      <c r="CZ130" s="160"/>
      <c r="DA130" s="160"/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0"/>
      <c r="DO130" s="160"/>
      <c r="DP130" s="160"/>
      <c r="DQ130" s="160"/>
      <c r="DR130" s="160"/>
      <c r="DS130" s="160"/>
      <c r="DT130" s="160"/>
      <c r="DU130" s="160"/>
      <c r="DV130" s="160"/>
      <c r="DW130" s="160"/>
      <c r="DX130" s="160"/>
      <c r="DY130" s="160"/>
      <c r="DZ130" s="160"/>
      <c r="EA130" s="160"/>
      <c r="EB130" s="160"/>
      <c r="EC130" s="160"/>
      <c r="ED130" s="160"/>
      <c r="EE130" s="160"/>
      <c r="EF130" s="160"/>
      <c r="EG130" s="160"/>
      <c r="EH130" s="160"/>
      <c r="EI130" s="160"/>
      <c r="EJ130" s="160"/>
      <c r="EK130" s="160"/>
      <c r="EL130" s="160"/>
      <c r="EM130" s="160"/>
      <c r="EN130" s="160"/>
      <c r="EO130" s="160"/>
      <c r="EP130" s="160"/>
      <c r="EQ130" s="160"/>
      <c r="ER130" s="160"/>
      <c r="ES130" s="160"/>
      <c r="ET130" s="160"/>
      <c r="EU130" s="160"/>
      <c r="EV130" s="160"/>
      <c r="EW130" s="160"/>
      <c r="EX130" s="160"/>
      <c r="EY130" s="160"/>
      <c r="EZ130" s="160"/>
      <c r="FA130" s="160"/>
      <c r="FB130" s="160"/>
      <c r="FC130" s="160"/>
      <c r="FD130" s="160"/>
      <c r="FE130" s="160"/>
      <c r="FF130" s="160"/>
      <c r="FG130" s="160"/>
      <c r="FH130" s="160"/>
      <c r="FI130" s="160"/>
      <c r="FJ130" s="160"/>
      <c r="FK130" s="160"/>
      <c r="FL130" s="160"/>
      <c r="FM130" s="160"/>
      <c r="FN130" s="160"/>
      <c r="FO130" s="160"/>
      <c r="FP130" s="160"/>
      <c r="FQ130" s="160"/>
      <c r="FR130" s="160"/>
      <c r="FS130" s="160"/>
      <c r="FT130" s="160"/>
      <c r="FU130" s="160"/>
      <c r="FV130" s="160"/>
      <c r="FW130" s="160"/>
      <c r="FX130" s="160"/>
      <c r="FY130" s="160"/>
      <c r="FZ130" s="160"/>
      <c r="GA130" s="160"/>
      <c r="GB130" s="160"/>
      <c r="GC130" s="160"/>
      <c r="GD130" s="160"/>
      <c r="GE130" s="160"/>
      <c r="GF130" s="160"/>
      <c r="GG130" s="160"/>
      <c r="GH130" s="160"/>
      <c r="GI130" s="160"/>
      <c r="GJ130" s="160"/>
      <c r="GK130" s="160"/>
      <c r="GL130" s="160"/>
      <c r="GM130" s="160"/>
      <c r="GN130" s="160"/>
      <c r="GO130" s="160"/>
      <c r="GP130" s="160"/>
      <c r="GQ130" s="160"/>
      <c r="GR130" s="160"/>
      <c r="GS130" s="160"/>
      <c r="GT130" s="160"/>
      <c r="GU130" s="160"/>
      <c r="GV130" s="160"/>
      <c r="GW130" s="160"/>
      <c r="GX130" s="160"/>
      <c r="GY130" s="160"/>
      <c r="GZ130" s="160"/>
      <c r="HA130" s="160"/>
      <c r="HB130" s="160"/>
      <c r="HC130" s="160"/>
      <c r="HD130" s="160"/>
      <c r="HE130" s="160"/>
      <c r="HF130" s="160"/>
      <c r="HG130" s="160"/>
      <c r="HH130" s="160"/>
      <c r="HI130" s="160"/>
      <c r="HJ130" s="160"/>
      <c r="HK130" s="160"/>
      <c r="HL130" s="160"/>
      <c r="HM130" s="160"/>
      <c r="HN130" s="160"/>
      <c r="HO130" s="160"/>
      <c r="HP130" s="160"/>
      <c r="HQ130" s="160"/>
      <c r="HR130" s="160"/>
      <c r="HS130" s="160"/>
      <c r="HT130" s="160"/>
      <c r="HU130" s="160"/>
      <c r="HV130" s="160"/>
      <c r="HW130" s="160"/>
      <c r="HX130" s="160"/>
      <c r="HY130" s="160"/>
      <c r="HZ130" s="160"/>
      <c r="IA130" s="160"/>
      <c r="IB130" s="160"/>
      <c r="IC130" s="160"/>
      <c r="ID130" s="160"/>
      <c r="IE130" s="160"/>
      <c r="IF130" s="160"/>
      <c r="IG130" s="160"/>
      <c r="IH130" s="160"/>
      <c r="II130" s="160"/>
      <c r="IJ130" s="160"/>
      <c r="IK130" s="160"/>
      <c r="IL130" s="160"/>
      <c r="IM130" s="160"/>
      <c r="IN130" s="160"/>
      <c r="IO130" s="160"/>
      <c r="IP130" s="160"/>
      <c r="IQ130" s="160"/>
      <c r="IR130" s="160"/>
      <c r="IS130" s="160"/>
      <c r="IT130" s="160"/>
      <c r="IU130" s="160"/>
      <c r="IV130" s="160"/>
      <c r="IW130" s="160"/>
      <c r="IX130" s="160"/>
      <c r="IY130" s="160"/>
      <c r="IZ130" s="160"/>
      <c r="JA130" s="160"/>
      <c r="JB130" s="160"/>
      <c r="JC130" s="160"/>
      <c r="JD130" s="160"/>
      <c r="JE130" s="160"/>
      <c r="JF130" s="160"/>
      <c r="JG130" s="160"/>
      <c r="JH130" s="160"/>
      <c r="JI130" s="160"/>
      <c r="JJ130" s="160"/>
      <c r="JK130" s="160"/>
      <c r="JL130" s="160"/>
      <c r="JM130" s="160"/>
      <c r="JN130" s="160"/>
      <c r="JO130" s="160"/>
      <c r="JP130" s="160"/>
      <c r="JQ130" s="160"/>
      <c r="JR130" s="160"/>
      <c r="JS130" s="160"/>
      <c r="JT130" s="160"/>
      <c r="JU130" s="160"/>
      <c r="JV130" s="160"/>
      <c r="JW130" s="160"/>
      <c r="JX130" s="160"/>
      <c r="JY130" s="160"/>
      <c r="JZ130" s="160"/>
      <c r="KA130" s="160"/>
      <c r="KB130" s="160"/>
    </row>
    <row r="131" spans="1:288" s="255" customFormat="1" ht="84" x14ac:dyDescent="0.3">
      <c r="A131" s="491" t="s">
        <v>492</v>
      </c>
      <c r="B131" s="490" t="s">
        <v>487</v>
      </c>
      <c r="C131" s="210">
        <f>SUM('7990NTP-P'!K53*1)</f>
        <v>0</v>
      </c>
      <c r="D131" s="226">
        <f>'7990NTP-P'!C53</f>
        <v>0</v>
      </c>
      <c r="E131" s="510" t="s">
        <v>496</v>
      </c>
      <c r="F131" s="490" t="s">
        <v>497</v>
      </c>
      <c r="G131" s="210">
        <f>SUM('7990NTP-P'!L53*1)</f>
        <v>0</v>
      </c>
      <c r="H131" s="226">
        <f>'7990NTP-P'!D53</f>
        <v>0</v>
      </c>
      <c r="I131" s="510" t="s">
        <v>496</v>
      </c>
      <c r="J131" s="490" t="s">
        <v>497</v>
      </c>
      <c r="K131" s="210">
        <f>SUM('7990NTP-P'!M53*1)</f>
        <v>0</v>
      </c>
      <c r="L131" s="494">
        <f>'7990NTP-P'!E53</f>
        <v>0</v>
      </c>
      <c r="M131" s="493" t="s">
        <v>492</v>
      </c>
      <c r="N131" s="490" t="s">
        <v>487</v>
      </c>
      <c r="O131" s="210">
        <f>SUM('7990NTP-P'!N53*1)</f>
        <v>0</v>
      </c>
      <c r="P131" s="226">
        <f>'7990NTP-P'!F53</f>
        <v>0</v>
      </c>
      <c r="Q131" s="492" t="s">
        <v>492</v>
      </c>
      <c r="R131" s="490" t="s">
        <v>487</v>
      </c>
      <c r="S131" s="210">
        <f>SUM('7990NTP-P'!O53*1)</f>
        <v>0</v>
      </c>
      <c r="T131" s="494">
        <f>'7990NTP-P'!G53</f>
        <v>0</v>
      </c>
      <c r="U131" s="493" t="s">
        <v>492</v>
      </c>
      <c r="V131" s="490" t="s">
        <v>487</v>
      </c>
      <c r="W131" s="210">
        <f>SUM('7990NTP-P'!P53*1)</f>
        <v>0</v>
      </c>
      <c r="X131" s="226">
        <f>'7990NTP-P'!H53</f>
        <v>0</v>
      </c>
      <c r="Y131" s="492" t="s">
        <v>492</v>
      </c>
      <c r="Z131" s="490" t="s">
        <v>487</v>
      </c>
      <c r="AA131" s="210">
        <f>SUM('7990NTP-P'!Q53*1)</f>
        <v>0</v>
      </c>
      <c r="AB131" s="226">
        <f>'7990NTP-P'!I53</f>
        <v>0</v>
      </c>
      <c r="AC131" s="216">
        <f t="shared" si="2"/>
        <v>0</v>
      </c>
      <c r="AD131" s="182"/>
      <c r="AE131" s="182"/>
      <c r="AF131" s="182"/>
      <c r="AG131" s="182"/>
      <c r="AH131" s="182"/>
      <c r="AI131" s="182"/>
      <c r="AJ131" s="182"/>
      <c r="AK131" s="182"/>
      <c r="AL131" s="182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  <c r="DO131" s="160"/>
      <c r="DP131" s="160"/>
      <c r="DQ131" s="160"/>
      <c r="DR131" s="160"/>
      <c r="DS131" s="160"/>
      <c r="DT131" s="160"/>
      <c r="DU131" s="160"/>
      <c r="DV131" s="160"/>
      <c r="DW131" s="160"/>
      <c r="DX131" s="160"/>
      <c r="DY131" s="160"/>
      <c r="DZ131" s="160"/>
      <c r="EA131" s="160"/>
      <c r="EB131" s="160"/>
      <c r="EC131" s="160"/>
      <c r="ED131" s="160"/>
      <c r="EE131" s="160"/>
      <c r="EF131" s="160"/>
      <c r="EG131" s="160"/>
      <c r="EH131" s="160"/>
      <c r="EI131" s="160"/>
      <c r="EJ131" s="160"/>
      <c r="EK131" s="160"/>
      <c r="EL131" s="160"/>
      <c r="EM131" s="160"/>
      <c r="EN131" s="160"/>
      <c r="EO131" s="160"/>
      <c r="EP131" s="160"/>
      <c r="EQ131" s="160"/>
      <c r="ER131" s="160"/>
      <c r="ES131" s="160"/>
      <c r="ET131" s="160"/>
      <c r="EU131" s="160"/>
      <c r="EV131" s="160"/>
      <c r="EW131" s="160"/>
      <c r="EX131" s="160"/>
      <c r="EY131" s="160"/>
      <c r="EZ131" s="160"/>
      <c r="FA131" s="160"/>
      <c r="FB131" s="160"/>
      <c r="FC131" s="160"/>
      <c r="FD131" s="160"/>
      <c r="FE131" s="160"/>
      <c r="FF131" s="160"/>
      <c r="FG131" s="160"/>
      <c r="FH131" s="160"/>
      <c r="FI131" s="160"/>
      <c r="FJ131" s="160"/>
      <c r="FK131" s="160"/>
      <c r="FL131" s="160"/>
      <c r="FM131" s="160"/>
      <c r="FN131" s="160"/>
      <c r="FO131" s="160"/>
      <c r="FP131" s="160"/>
      <c r="FQ131" s="160"/>
      <c r="FR131" s="160"/>
      <c r="FS131" s="160"/>
      <c r="FT131" s="160"/>
      <c r="FU131" s="160"/>
      <c r="FV131" s="160"/>
      <c r="FW131" s="160"/>
      <c r="FX131" s="160"/>
      <c r="FY131" s="160"/>
      <c r="FZ131" s="160"/>
      <c r="GA131" s="160"/>
      <c r="GB131" s="160"/>
      <c r="GC131" s="160"/>
      <c r="GD131" s="160"/>
      <c r="GE131" s="160"/>
      <c r="GF131" s="160"/>
      <c r="GG131" s="160"/>
      <c r="GH131" s="160"/>
      <c r="GI131" s="160"/>
      <c r="GJ131" s="160"/>
      <c r="GK131" s="160"/>
      <c r="GL131" s="160"/>
      <c r="GM131" s="160"/>
      <c r="GN131" s="160"/>
      <c r="GO131" s="160"/>
      <c r="GP131" s="160"/>
      <c r="GQ131" s="160"/>
      <c r="GR131" s="160"/>
      <c r="GS131" s="160"/>
      <c r="GT131" s="160"/>
      <c r="GU131" s="160"/>
      <c r="GV131" s="160"/>
      <c r="GW131" s="160"/>
      <c r="GX131" s="160"/>
      <c r="GY131" s="160"/>
      <c r="GZ131" s="160"/>
      <c r="HA131" s="160"/>
      <c r="HB131" s="160"/>
      <c r="HC131" s="160"/>
      <c r="HD131" s="160"/>
      <c r="HE131" s="160"/>
      <c r="HF131" s="160"/>
      <c r="HG131" s="160"/>
      <c r="HH131" s="160"/>
      <c r="HI131" s="160"/>
      <c r="HJ131" s="160"/>
      <c r="HK131" s="160"/>
      <c r="HL131" s="160"/>
      <c r="HM131" s="160"/>
      <c r="HN131" s="160"/>
      <c r="HO131" s="160"/>
      <c r="HP131" s="160"/>
      <c r="HQ131" s="160"/>
      <c r="HR131" s="160"/>
      <c r="HS131" s="160"/>
      <c r="HT131" s="160"/>
      <c r="HU131" s="160"/>
      <c r="HV131" s="160"/>
      <c r="HW131" s="160"/>
      <c r="HX131" s="160"/>
      <c r="HY131" s="160"/>
      <c r="HZ131" s="160"/>
      <c r="IA131" s="160"/>
      <c r="IB131" s="160"/>
      <c r="IC131" s="160"/>
      <c r="ID131" s="160"/>
      <c r="IE131" s="160"/>
      <c r="IF131" s="160"/>
      <c r="IG131" s="160"/>
      <c r="IH131" s="160"/>
      <c r="II131" s="160"/>
      <c r="IJ131" s="160"/>
      <c r="IK131" s="160"/>
      <c r="IL131" s="160"/>
      <c r="IM131" s="160"/>
      <c r="IN131" s="160"/>
      <c r="IO131" s="160"/>
      <c r="IP131" s="160"/>
      <c r="IQ131" s="160"/>
      <c r="IR131" s="160"/>
      <c r="IS131" s="160"/>
      <c r="IT131" s="160"/>
      <c r="IU131" s="160"/>
      <c r="IV131" s="160"/>
      <c r="IW131" s="160"/>
      <c r="IX131" s="160"/>
      <c r="IY131" s="160"/>
      <c r="IZ131" s="160"/>
      <c r="JA131" s="160"/>
      <c r="JB131" s="160"/>
      <c r="JC131" s="160"/>
      <c r="JD131" s="160"/>
      <c r="JE131" s="160"/>
      <c r="JF131" s="160"/>
      <c r="JG131" s="160"/>
      <c r="JH131" s="160"/>
      <c r="JI131" s="160"/>
      <c r="JJ131" s="160"/>
      <c r="JK131" s="160"/>
      <c r="JL131" s="160"/>
      <c r="JM131" s="160"/>
      <c r="JN131" s="160"/>
      <c r="JO131" s="160"/>
      <c r="JP131" s="160"/>
      <c r="JQ131" s="160"/>
      <c r="JR131" s="160"/>
      <c r="JS131" s="160"/>
      <c r="JT131" s="160"/>
      <c r="JU131" s="160"/>
      <c r="JV131" s="160"/>
      <c r="JW131" s="160"/>
      <c r="JX131" s="160"/>
      <c r="JY131" s="160"/>
      <c r="JZ131" s="160"/>
      <c r="KA131" s="160"/>
      <c r="KB131" s="160"/>
    </row>
    <row r="132" spans="1:288" s="255" customFormat="1" ht="50.5" hidden="1" x14ac:dyDescent="0.3">
      <c r="A132" s="257" t="s">
        <v>359</v>
      </c>
      <c r="B132" s="209" t="s">
        <v>360</v>
      </c>
      <c r="C132" s="210" t="e">
        <f>ROUNDUP('7990NTP-P'!#REF!*0.235,2)</f>
        <v>#REF!</v>
      </c>
      <c r="D132" s="232"/>
      <c r="E132" s="258" t="s">
        <v>359</v>
      </c>
      <c r="F132" s="212" t="s">
        <v>360</v>
      </c>
      <c r="G132" s="210" t="e">
        <f>ROUNDUP('7990NTP-P'!#REF!*0.235,2)</f>
        <v>#REF!</v>
      </c>
      <c r="H132" s="232"/>
      <c r="I132" s="258" t="s">
        <v>359</v>
      </c>
      <c r="J132" s="212" t="s">
        <v>360</v>
      </c>
      <c r="K132" s="210" t="e">
        <f>ROUNDUP('7990NTP-P'!#REF!*0.235,2)</f>
        <v>#REF!</v>
      </c>
      <c r="L132" s="232"/>
      <c r="M132" s="258" t="s">
        <v>359</v>
      </c>
      <c r="N132" s="212" t="s">
        <v>360</v>
      </c>
      <c r="O132" s="214" t="e">
        <f>ROUNDUP('7990NTP-P'!#REF!*0.235,2)</f>
        <v>#REF!</v>
      </c>
      <c r="P132" s="265"/>
      <c r="Q132" s="258" t="s">
        <v>359</v>
      </c>
      <c r="R132" s="212" t="s">
        <v>360</v>
      </c>
      <c r="S132" s="214" t="e">
        <f>ROUNDUP('7990NTP-P'!#REF!*0.235,2)</f>
        <v>#REF!</v>
      </c>
      <c r="T132" s="265"/>
      <c r="U132" s="258" t="s">
        <v>359</v>
      </c>
      <c r="V132" s="212" t="s">
        <v>360</v>
      </c>
      <c r="W132" s="210" t="e">
        <f>ROUNDUP('7990NTP-P'!#REF!*0.235,2)</f>
        <v>#REF!</v>
      </c>
      <c r="X132" s="214"/>
      <c r="Y132" s="258" t="s">
        <v>359</v>
      </c>
      <c r="Z132" s="212" t="s">
        <v>360</v>
      </c>
      <c r="AA132" s="210" t="e">
        <f>ROUNDUP('7990NTP-P'!#REF!*0.235,2)</f>
        <v>#REF!</v>
      </c>
      <c r="AB132" s="232"/>
      <c r="AC132" s="216" t="e">
        <f t="shared" si="2"/>
        <v>#REF!</v>
      </c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0"/>
      <c r="CB132" s="160"/>
      <c r="CC132" s="160"/>
      <c r="CD132" s="160"/>
      <c r="CE132" s="160"/>
      <c r="CF132" s="160"/>
      <c r="CG132" s="160"/>
      <c r="CH132" s="160"/>
      <c r="CI132" s="160"/>
      <c r="CJ132" s="160"/>
      <c r="CK132" s="160"/>
      <c r="CL132" s="160"/>
      <c r="CM132" s="160"/>
      <c r="CN132" s="160"/>
      <c r="CO132" s="160"/>
      <c r="CP132" s="160"/>
      <c r="CQ132" s="160"/>
      <c r="CR132" s="160"/>
      <c r="CS132" s="160"/>
      <c r="CT132" s="160"/>
      <c r="CU132" s="160"/>
      <c r="CV132" s="160"/>
      <c r="CW132" s="160"/>
      <c r="CX132" s="160"/>
      <c r="CY132" s="160"/>
      <c r="CZ132" s="160"/>
      <c r="DA132" s="160"/>
      <c r="DB132" s="160"/>
      <c r="DC132" s="160"/>
      <c r="DD132" s="160"/>
      <c r="DE132" s="160"/>
      <c r="DF132" s="160"/>
      <c r="DG132" s="160"/>
      <c r="DH132" s="160"/>
      <c r="DI132" s="160"/>
      <c r="DJ132" s="160"/>
      <c r="DK132" s="160"/>
      <c r="DL132" s="160"/>
      <c r="DM132" s="160"/>
      <c r="DN132" s="160"/>
      <c r="DO132" s="160"/>
      <c r="DP132" s="160"/>
      <c r="DQ132" s="160"/>
      <c r="DR132" s="160"/>
      <c r="DS132" s="160"/>
      <c r="DT132" s="160"/>
      <c r="DU132" s="160"/>
      <c r="DV132" s="160"/>
      <c r="DW132" s="160"/>
      <c r="DX132" s="160"/>
      <c r="DY132" s="160"/>
      <c r="DZ132" s="160"/>
      <c r="EA132" s="160"/>
      <c r="EB132" s="160"/>
      <c r="EC132" s="160"/>
      <c r="ED132" s="160"/>
      <c r="EE132" s="160"/>
      <c r="EF132" s="160"/>
      <c r="EG132" s="160"/>
      <c r="EH132" s="160"/>
      <c r="EI132" s="160"/>
      <c r="EJ132" s="160"/>
      <c r="EK132" s="160"/>
      <c r="EL132" s="160"/>
      <c r="EM132" s="160"/>
      <c r="EN132" s="160"/>
      <c r="EO132" s="160"/>
      <c r="EP132" s="160"/>
      <c r="EQ132" s="160"/>
      <c r="ER132" s="160"/>
      <c r="ES132" s="160"/>
      <c r="ET132" s="160"/>
      <c r="EU132" s="160"/>
      <c r="EV132" s="160"/>
      <c r="EW132" s="160"/>
      <c r="EX132" s="160"/>
      <c r="EY132" s="160"/>
      <c r="EZ132" s="160"/>
      <c r="FA132" s="160"/>
      <c r="FB132" s="160"/>
      <c r="FC132" s="160"/>
      <c r="FD132" s="160"/>
      <c r="FE132" s="160"/>
      <c r="FF132" s="160"/>
      <c r="FG132" s="160"/>
      <c r="FH132" s="160"/>
      <c r="FI132" s="160"/>
      <c r="FJ132" s="160"/>
      <c r="FK132" s="160"/>
      <c r="FL132" s="160"/>
      <c r="FM132" s="160"/>
      <c r="FN132" s="160"/>
      <c r="FO132" s="160"/>
      <c r="FP132" s="160"/>
      <c r="FQ132" s="160"/>
      <c r="FR132" s="160"/>
      <c r="FS132" s="160"/>
      <c r="FT132" s="160"/>
      <c r="FU132" s="160"/>
      <c r="FV132" s="160"/>
      <c r="FW132" s="160"/>
      <c r="FX132" s="160"/>
      <c r="FY132" s="160"/>
      <c r="FZ132" s="160"/>
      <c r="GA132" s="160"/>
      <c r="GB132" s="160"/>
      <c r="GC132" s="160"/>
      <c r="GD132" s="160"/>
      <c r="GE132" s="160"/>
      <c r="GF132" s="160"/>
      <c r="GG132" s="160"/>
      <c r="GH132" s="160"/>
      <c r="GI132" s="160"/>
      <c r="GJ132" s="160"/>
      <c r="GK132" s="160"/>
      <c r="GL132" s="160"/>
      <c r="GM132" s="160"/>
      <c r="GN132" s="160"/>
      <c r="GO132" s="160"/>
      <c r="GP132" s="160"/>
      <c r="GQ132" s="160"/>
      <c r="GR132" s="160"/>
      <c r="GS132" s="160"/>
      <c r="GT132" s="160"/>
      <c r="GU132" s="160"/>
      <c r="GV132" s="160"/>
      <c r="GW132" s="160"/>
      <c r="GX132" s="160"/>
      <c r="GY132" s="160"/>
      <c r="GZ132" s="160"/>
      <c r="HA132" s="160"/>
      <c r="HB132" s="160"/>
      <c r="HC132" s="160"/>
      <c r="HD132" s="160"/>
      <c r="HE132" s="160"/>
      <c r="HF132" s="160"/>
      <c r="HG132" s="160"/>
      <c r="HH132" s="160"/>
      <c r="HI132" s="160"/>
      <c r="HJ132" s="160"/>
      <c r="HK132" s="160"/>
      <c r="HL132" s="160"/>
      <c r="HM132" s="160"/>
      <c r="HN132" s="160"/>
      <c r="HO132" s="160"/>
      <c r="HP132" s="160"/>
      <c r="HQ132" s="160"/>
      <c r="HR132" s="160"/>
      <c r="HS132" s="160"/>
      <c r="HT132" s="160"/>
      <c r="HU132" s="160"/>
      <c r="HV132" s="160"/>
      <c r="HW132" s="160"/>
      <c r="HX132" s="160"/>
      <c r="HY132" s="160"/>
      <c r="HZ132" s="160"/>
      <c r="IA132" s="160"/>
      <c r="IB132" s="160"/>
      <c r="IC132" s="160"/>
      <c r="ID132" s="160"/>
      <c r="IE132" s="160"/>
      <c r="IF132" s="160"/>
      <c r="IG132" s="160"/>
      <c r="IH132" s="160"/>
      <c r="II132" s="160"/>
      <c r="IJ132" s="160"/>
      <c r="IK132" s="160"/>
      <c r="IL132" s="160"/>
      <c r="IM132" s="160"/>
      <c r="IN132" s="160"/>
      <c r="IO132" s="160"/>
      <c r="IP132" s="160"/>
      <c r="IQ132" s="160"/>
      <c r="IR132" s="160"/>
      <c r="IS132" s="160"/>
      <c r="IT132" s="160"/>
      <c r="IU132" s="160"/>
      <c r="IV132" s="160"/>
      <c r="IW132" s="160"/>
      <c r="IX132" s="160"/>
      <c r="IY132" s="160"/>
      <c r="IZ132" s="160"/>
      <c r="JA132" s="160"/>
      <c r="JB132" s="160"/>
      <c r="JC132" s="160"/>
      <c r="JD132" s="160"/>
      <c r="JE132" s="160"/>
      <c r="JF132" s="160"/>
      <c r="JG132" s="160"/>
      <c r="JH132" s="160"/>
      <c r="JI132" s="160"/>
      <c r="JJ132" s="160"/>
      <c r="JK132" s="160"/>
      <c r="JL132" s="160"/>
      <c r="JM132" s="160"/>
      <c r="JN132" s="160"/>
      <c r="JO132" s="160"/>
      <c r="JP132" s="160"/>
      <c r="JQ132" s="160"/>
      <c r="JR132" s="160"/>
      <c r="JS132" s="160"/>
      <c r="JT132" s="160"/>
      <c r="JU132" s="160"/>
      <c r="JV132" s="160"/>
      <c r="JW132" s="160"/>
      <c r="JX132" s="160"/>
      <c r="JY132" s="160"/>
      <c r="JZ132" s="160"/>
      <c r="KA132" s="160"/>
      <c r="KB132" s="160"/>
    </row>
    <row r="133" spans="1:288" s="255" customFormat="1" ht="14" hidden="1" x14ac:dyDescent="0.3">
      <c r="A133" s="257"/>
      <c r="B133" s="209"/>
      <c r="C133" s="231"/>
      <c r="D133" s="232"/>
      <c r="E133" s="262"/>
      <c r="F133" s="212"/>
      <c r="G133" s="231"/>
      <c r="H133" s="232"/>
      <c r="I133" s="262"/>
      <c r="J133" s="263"/>
      <c r="K133" s="231"/>
      <c r="L133" s="232"/>
      <c r="M133" s="262"/>
      <c r="N133" s="264"/>
      <c r="O133" s="265"/>
      <c r="P133" s="265"/>
      <c r="Q133" s="266"/>
      <c r="R133" s="267"/>
      <c r="S133" s="265"/>
      <c r="T133" s="265"/>
      <c r="U133" s="266"/>
      <c r="V133" s="267"/>
      <c r="W133" s="210"/>
      <c r="X133" s="214"/>
      <c r="Y133" s="269"/>
      <c r="Z133" s="270"/>
      <c r="AA133" s="268"/>
      <c r="AB133" s="232"/>
      <c r="AC133" s="216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0"/>
      <c r="BZ133" s="160"/>
      <c r="CA133" s="160"/>
      <c r="CB133" s="160"/>
      <c r="CC133" s="160"/>
      <c r="CD133" s="160"/>
      <c r="CE133" s="160"/>
      <c r="CF133" s="160"/>
      <c r="CG133" s="160"/>
      <c r="CH133" s="160"/>
      <c r="CI133" s="160"/>
      <c r="CJ133" s="160"/>
      <c r="CK133" s="160"/>
      <c r="CL133" s="160"/>
      <c r="CM133" s="160"/>
      <c r="CN133" s="160"/>
      <c r="CO133" s="160"/>
      <c r="CP133" s="160"/>
      <c r="CQ133" s="160"/>
      <c r="CR133" s="160"/>
      <c r="CS133" s="160"/>
      <c r="CT133" s="160"/>
      <c r="CU133" s="160"/>
      <c r="CV133" s="160"/>
      <c r="CW133" s="160"/>
      <c r="CX133" s="160"/>
      <c r="CY133" s="160"/>
      <c r="CZ133" s="160"/>
      <c r="DA133" s="160"/>
      <c r="DB133" s="160"/>
      <c r="DC133" s="160"/>
      <c r="DD133" s="160"/>
      <c r="DE133" s="160"/>
      <c r="DF133" s="160"/>
      <c r="DG133" s="160"/>
      <c r="DH133" s="160"/>
      <c r="DI133" s="160"/>
      <c r="DJ133" s="160"/>
      <c r="DK133" s="160"/>
      <c r="DL133" s="160"/>
      <c r="DM133" s="160"/>
      <c r="DN133" s="160"/>
      <c r="DO133" s="160"/>
      <c r="DP133" s="160"/>
      <c r="DQ133" s="160"/>
      <c r="DR133" s="160"/>
      <c r="DS133" s="160"/>
      <c r="DT133" s="160"/>
      <c r="DU133" s="160"/>
      <c r="DV133" s="160"/>
      <c r="DW133" s="160"/>
      <c r="DX133" s="160"/>
      <c r="DY133" s="160"/>
      <c r="DZ133" s="160"/>
      <c r="EA133" s="160"/>
      <c r="EB133" s="160"/>
      <c r="EC133" s="160"/>
      <c r="ED133" s="160"/>
      <c r="EE133" s="160"/>
      <c r="EF133" s="160"/>
      <c r="EG133" s="160"/>
      <c r="EH133" s="160"/>
      <c r="EI133" s="160"/>
      <c r="EJ133" s="160"/>
      <c r="EK133" s="160"/>
      <c r="EL133" s="160"/>
      <c r="EM133" s="160"/>
      <c r="EN133" s="160"/>
      <c r="EO133" s="160"/>
      <c r="EP133" s="160"/>
      <c r="EQ133" s="160"/>
      <c r="ER133" s="160"/>
      <c r="ES133" s="160"/>
      <c r="ET133" s="160"/>
      <c r="EU133" s="160"/>
      <c r="EV133" s="160"/>
      <c r="EW133" s="160"/>
      <c r="EX133" s="160"/>
      <c r="EY133" s="160"/>
      <c r="EZ133" s="160"/>
      <c r="FA133" s="160"/>
      <c r="FB133" s="160"/>
      <c r="FC133" s="160"/>
      <c r="FD133" s="160"/>
      <c r="FE133" s="160"/>
      <c r="FF133" s="160"/>
      <c r="FG133" s="160"/>
      <c r="FH133" s="160"/>
      <c r="FI133" s="160"/>
      <c r="FJ133" s="160"/>
      <c r="FK133" s="160"/>
      <c r="FL133" s="160"/>
      <c r="FM133" s="160"/>
      <c r="FN133" s="160"/>
      <c r="FO133" s="160"/>
      <c r="FP133" s="160"/>
      <c r="FQ133" s="160"/>
      <c r="FR133" s="160"/>
      <c r="FS133" s="160"/>
      <c r="FT133" s="160"/>
      <c r="FU133" s="160"/>
      <c r="FV133" s="160"/>
      <c r="FW133" s="160"/>
      <c r="FX133" s="160"/>
      <c r="FY133" s="160"/>
      <c r="FZ133" s="160"/>
      <c r="GA133" s="160"/>
      <c r="GB133" s="160"/>
      <c r="GC133" s="160"/>
      <c r="GD133" s="160"/>
      <c r="GE133" s="160"/>
      <c r="GF133" s="160"/>
      <c r="GG133" s="160"/>
      <c r="GH133" s="160"/>
      <c r="GI133" s="160"/>
      <c r="GJ133" s="160"/>
      <c r="GK133" s="160"/>
      <c r="GL133" s="160"/>
      <c r="GM133" s="160"/>
      <c r="GN133" s="160"/>
      <c r="GO133" s="160"/>
      <c r="GP133" s="160"/>
      <c r="GQ133" s="160"/>
      <c r="GR133" s="160"/>
      <c r="GS133" s="160"/>
      <c r="GT133" s="160"/>
      <c r="GU133" s="160"/>
      <c r="GV133" s="160"/>
      <c r="GW133" s="160"/>
      <c r="GX133" s="160"/>
      <c r="GY133" s="160"/>
      <c r="GZ133" s="160"/>
      <c r="HA133" s="160"/>
      <c r="HB133" s="160"/>
      <c r="HC133" s="160"/>
      <c r="HD133" s="160"/>
      <c r="HE133" s="160"/>
      <c r="HF133" s="160"/>
      <c r="HG133" s="160"/>
      <c r="HH133" s="160"/>
      <c r="HI133" s="160"/>
      <c r="HJ133" s="160"/>
      <c r="HK133" s="160"/>
      <c r="HL133" s="160"/>
      <c r="HM133" s="160"/>
      <c r="HN133" s="160"/>
      <c r="HO133" s="160"/>
      <c r="HP133" s="160"/>
      <c r="HQ133" s="160"/>
      <c r="HR133" s="160"/>
      <c r="HS133" s="160"/>
      <c r="HT133" s="160"/>
      <c r="HU133" s="160"/>
      <c r="HV133" s="160"/>
      <c r="HW133" s="160"/>
      <c r="HX133" s="160"/>
      <c r="HY133" s="160"/>
      <c r="HZ133" s="160"/>
      <c r="IA133" s="160"/>
      <c r="IB133" s="160"/>
      <c r="IC133" s="160"/>
      <c r="ID133" s="160"/>
      <c r="IE133" s="160"/>
      <c r="IF133" s="160"/>
      <c r="IG133" s="160"/>
      <c r="IH133" s="160"/>
      <c r="II133" s="160"/>
      <c r="IJ133" s="160"/>
      <c r="IK133" s="160"/>
      <c r="IL133" s="160"/>
      <c r="IM133" s="160"/>
      <c r="IN133" s="160"/>
      <c r="IO133" s="160"/>
      <c r="IP133" s="160"/>
      <c r="IQ133" s="160"/>
      <c r="IR133" s="160"/>
      <c r="IS133" s="160"/>
      <c r="IT133" s="160"/>
      <c r="IU133" s="160"/>
      <c r="IV133" s="160"/>
      <c r="IW133" s="160"/>
      <c r="IX133" s="160"/>
      <c r="IY133" s="160"/>
      <c r="IZ133" s="160"/>
      <c r="JA133" s="160"/>
      <c r="JB133" s="160"/>
      <c r="JC133" s="160"/>
      <c r="JD133" s="160"/>
      <c r="JE133" s="160"/>
      <c r="JF133" s="160"/>
      <c r="JG133" s="160"/>
      <c r="JH133" s="160"/>
      <c r="JI133" s="160"/>
      <c r="JJ133" s="160"/>
      <c r="JK133" s="160"/>
      <c r="JL133" s="160"/>
      <c r="JM133" s="160"/>
      <c r="JN133" s="160"/>
      <c r="JO133" s="160"/>
      <c r="JP133" s="160"/>
      <c r="JQ133" s="160"/>
      <c r="JR133" s="160"/>
      <c r="JS133" s="160"/>
      <c r="JT133" s="160"/>
      <c r="JU133" s="160"/>
      <c r="JV133" s="160"/>
      <c r="JW133" s="160"/>
      <c r="JX133" s="160"/>
      <c r="JY133" s="160"/>
      <c r="JZ133" s="160"/>
      <c r="KA133" s="160"/>
      <c r="KB133" s="160"/>
    </row>
    <row r="134" spans="1:288" s="255" customFormat="1" ht="63" hidden="1" x14ac:dyDescent="0.3">
      <c r="A134" s="257" t="s">
        <v>361</v>
      </c>
      <c r="B134" s="209" t="s">
        <v>307</v>
      </c>
      <c r="C134" s="210">
        <f>ROUNDDOWN('7990NTP-P'!$K$47-('7990NTP-P'!$K$47*0.1916),2)</f>
        <v>0</v>
      </c>
      <c r="D134" s="226">
        <f>'7990NTP-P'!C47</f>
        <v>0</v>
      </c>
      <c r="E134" s="258" t="s">
        <v>361</v>
      </c>
      <c r="F134" s="212" t="s">
        <v>307</v>
      </c>
      <c r="G134" s="210">
        <f>ROUNDDOWN('7990NTP-P'!$L$47-('7990NTP-P'!$L$47*0.1916),2)</f>
        <v>0</v>
      </c>
      <c r="H134" s="226">
        <f>'7990NTP-P'!D47</f>
        <v>0</v>
      </c>
      <c r="I134" s="258" t="s">
        <v>361</v>
      </c>
      <c r="J134" s="212" t="s">
        <v>307</v>
      </c>
      <c r="K134" s="210">
        <f>ROUNDDOWN('7990NTP-P'!$M$47-('7990NTP-P'!$M$47*0.1916),2)</f>
        <v>0</v>
      </c>
      <c r="L134" s="226">
        <f>'7990NTP-P'!E47</f>
        <v>0</v>
      </c>
      <c r="M134" s="258" t="s">
        <v>361</v>
      </c>
      <c r="N134" s="212" t="s">
        <v>307</v>
      </c>
      <c r="O134" s="214">
        <f>ROUNDDOWN('7990NTP-P'!N47-('7990NTP-P'!N47*0.1916),2)</f>
        <v>0</v>
      </c>
      <c r="P134" s="226">
        <f>'7990NTP-P'!F47</f>
        <v>0</v>
      </c>
      <c r="Q134" s="258" t="s">
        <v>361</v>
      </c>
      <c r="R134" s="212" t="s">
        <v>307</v>
      </c>
      <c r="S134" s="214">
        <f>ROUNDDOWN('7990NTP-P'!O47-('7990NTP-P'!O47*0.1916),2)</f>
        <v>0</v>
      </c>
      <c r="T134" s="226">
        <f>'7990NTP-P'!G47</f>
        <v>0</v>
      </c>
      <c r="U134" s="258" t="s">
        <v>361</v>
      </c>
      <c r="V134" s="212" t="s">
        <v>307</v>
      </c>
      <c r="W134" s="210">
        <f>ROUNDDOWN('7990NTP-P'!P47-('7990NTP-P'!P47*0.1916),2)</f>
        <v>0</v>
      </c>
      <c r="X134" s="226">
        <f>'7990NTP-P'!H47</f>
        <v>0</v>
      </c>
      <c r="Y134" s="258" t="s">
        <v>361</v>
      </c>
      <c r="Z134" s="212" t="s">
        <v>307</v>
      </c>
      <c r="AA134" s="210">
        <f>ROUNDDOWN('7990NTP-P'!Q47-('7990NTP-P'!Q47*0.1916),2)</f>
        <v>0</v>
      </c>
      <c r="AB134" s="226">
        <f>'7990NTP-P'!I47</f>
        <v>0</v>
      </c>
      <c r="AC134" s="216">
        <f t="shared" si="2"/>
        <v>0</v>
      </c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  <c r="BV134" s="160"/>
      <c r="BW134" s="160"/>
      <c r="BX134" s="160"/>
      <c r="BY134" s="160"/>
      <c r="BZ134" s="160"/>
      <c r="CA134" s="160"/>
      <c r="CB134" s="160"/>
      <c r="CC134" s="160"/>
      <c r="CD134" s="160"/>
      <c r="CE134" s="160"/>
      <c r="CF134" s="160"/>
      <c r="CG134" s="160"/>
      <c r="CH134" s="160"/>
      <c r="CI134" s="160"/>
      <c r="CJ134" s="160"/>
      <c r="CK134" s="160"/>
      <c r="CL134" s="160"/>
      <c r="CM134" s="160"/>
      <c r="CN134" s="160"/>
      <c r="CO134" s="160"/>
      <c r="CP134" s="160"/>
      <c r="CQ134" s="160"/>
      <c r="CR134" s="160"/>
      <c r="CS134" s="160"/>
      <c r="CT134" s="160"/>
      <c r="CU134" s="160"/>
      <c r="CV134" s="160"/>
      <c r="CW134" s="160"/>
      <c r="CX134" s="160"/>
      <c r="CY134" s="160"/>
      <c r="CZ134" s="160"/>
      <c r="DA134" s="160"/>
      <c r="DB134" s="160"/>
      <c r="DC134" s="160"/>
      <c r="DD134" s="160"/>
      <c r="DE134" s="160"/>
      <c r="DF134" s="160"/>
      <c r="DG134" s="160"/>
      <c r="DH134" s="160"/>
      <c r="DI134" s="160"/>
      <c r="DJ134" s="160"/>
      <c r="DK134" s="160"/>
      <c r="DL134" s="160"/>
      <c r="DM134" s="160"/>
      <c r="DN134" s="160"/>
      <c r="DO134" s="160"/>
      <c r="DP134" s="160"/>
      <c r="DQ134" s="160"/>
      <c r="DR134" s="160"/>
      <c r="DS134" s="160"/>
      <c r="DT134" s="160"/>
      <c r="DU134" s="160"/>
      <c r="DV134" s="160"/>
      <c r="DW134" s="160"/>
      <c r="DX134" s="160"/>
      <c r="DY134" s="160"/>
      <c r="DZ134" s="160"/>
      <c r="EA134" s="160"/>
      <c r="EB134" s="160"/>
      <c r="EC134" s="160"/>
      <c r="ED134" s="160"/>
      <c r="EE134" s="160"/>
      <c r="EF134" s="160"/>
      <c r="EG134" s="160"/>
      <c r="EH134" s="160"/>
      <c r="EI134" s="160"/>
      <c r="EJ134" s="160"/>
      <c r="EK134" s="160"/>
      <c r="EL134" s="160"/>
      <c r="EM134" s="160"/>
      <c r="EN134" s="160"/>
      <c r="EO134" s="160"/>
      <c r="EP134" s="160"/>
      <c r="EQ134" s="160"/>
      <c r="ER134" s="160"/>
      <c r="ES134" s="160"/>
      <c r="ET134" s="160"/>
      <c r="EU134" s="160"/>
      <c r="EV134" s="160"/>
      <c r="EW134" s="160"/>
      <c r="EX134" s="160"/>
      <c r="EY134" s="160"/>
      <c r="EZ134" s="160"/>
      <c r="FA134" s="160"/>
      <c r="FB134" s="160"/>
      <c r="FC134" s="160"/>
      <c r="FD134" s="160"/>
      <c r="FE134" s="160"/>
      <c r="FF134" s="160"/>
      <c r="FG134" s="160"/>
      <c r="FH134" s="160"/>
      <c r="FI134" s="160"/>
      <c r="FJ134" s="160"/>
      <c r="FK134" s="160"/>
      <c r="FL134" s="160"/>
      <c r="FM134" s="160"/>
      <c r="FN134" s="160"/>
      <c r="FO134" s="160"/>
      <c r="FP134" s="160"/>
      <c r="FQ134" s="160"/>
      <c r="FR134" s="160"/>
      <c r="FS134" s="160"/>
      <c r="FT134" s="160"/>
      <c r="FU134" s="160"/>
      <c r="FV134" s="160"/>
      <c r="FW134" s="160"/>
      <c r="FX134" s="160"/>
      <c r="FY134" s="160"/>
      <c r="FZ134" s="160"/>
      <c r="GA134" s="160"/>
      <c r="GB134" s="160"/>
      <c r="GC134" s="160"/>
      <c r="GD134" s="160"/>
      <c r="GE134" s="160"/>
      <c r="GF134" s="160"/>
      <c r="GG134" s="160"/>
      <c r="GH134" s="160"/>
      <c r="GI134" s="160"/>
      <c r="GJ134" s="160"/>
      <c r="GK134" s="160"/>
      <c r="GL134" s="160"/>
      <c r="GM134" s="160"/>
      <c r="GN134" s="160"/>
      <c r="GO134" s="160"/>
      <c r="GP134" s="160"/>
      <c r="GQ134" s="160"/>
      <c r="GR134" s="160"/>
      <c r="GS134" s="160"/>
      <c r="GT134" s="160"/>
      <c r="GU134" s="160"/>
      <c r="GV134" s="160"/>
      <c r="GW134" s="160"/>
      <c r="GX134" s="160"/>
      <c r="GY134" s="160"/>
      <c r="GZ134" s="160"/>
      <c r="HA134" s="160"/>
      <c r="HB134" s="160"/>
      <c r="HC134" s="160"/>
      <c r="HD134" s="160"/>
      <c r="HE134" s="160"/>
      <c r="HF134" s="160"/>
      <c r="HG134" s="160"/>
      <c r="HH134" s="160"/>
      <c r="HI134" s="160"/>
      <c r="HJ134" s="160"/>
      <c r="HK134" s="160"/>
      <c r="HL134" s="160"/>
      <c r="HM134" s="160"/>
      <c r="HN134" s="160"/>
      <c r="HO134" s="160"/>
      <c r="HP134" s="160"/>
      <c r="HQ134" s="160"/>
      <c r="HR134" s="160"/>
      <c r="HS134" s="160"/>
      <c r="HT134" s="160"/>
      <c r="HU134" s="160"/>
      <c r="HV134" s="160"/>
      <c r="HW134" s="160"/>
      <c r="HX134" s="160"/>
      <c r="HY134" s="160"/>
      <c r="HZ134" s="160"/>
      <c r="IA134" s="160"/>
      <c r="IB134" s="160"/>
      <c r="IC134" s="160"/>
      <c r="ID134" s="160"/>
      <c r="IE134" s="160"/>
      <c r="IF134" s="160"/>
      <c r="IG134" s="160"/>
      <c r="IH134" s="160"/>
      <c r="II134" s="160"/>
      <c r="IJ134" s="160"/>
      <c r="IK134" s="160"/>
      <c r="IL134" s="160"/>
      <c r="IM134" s="160"/>
      <c r="IN134" s="160"/>
      <c r="IO134" s="160"/>
      <c r="IP134" s="160"/>
      <c r="IQ134" s="160"/>
      <c r="IR134" s="160"/>
      <c r="IS134" s="160"/>
      <c r="IT134" s="160"/>
      <c r="IU134" s="160"/>
      <c r="IV134" s="160"/>
      <c r="IW134" s="160"/>
      <c r="IX134" s="160"/>
      <c r="IY134" s="160"/>
      <c r="IZ134" s="160"/>
      <c r="JA134" s="160"/>
      <c r="JB134" s="160"/>
      <c r="JC134" s="160"/>
      <c r="JD134" s="160"/>
      <c r="JE134" s="160"/>
      <c r="JF134" s="160"/>
      <c r="JG134" s="160"/>
      <c r="JH134" s="160"/>
      <c r="JI134" s="160"/>
      <c r="JJ134" s="160"/>
      <c r="JK134" s="160"/>
      <c r="JL134" s="160"/>
      <c r="JM134" s="160"/>
      <c r="JN134" s="160"/>
      <c r="JO134" s="160"/>
      <c r="JP134" s="160"/>
      <c r="JQ134" s="160"/>
      <c r="JR134" s="160"/>
      <c r="JS134" s="160"/>
      <c r="JT134" s="160"/>
      <c r="JU134" s="160"/>
      <c r="JV134" s="160"/>
      <c r="JW134" s="160"/>
      <c r="JX134" s="160"/>
      <c r="JY134" s="160"/>
      <c r="JZ134" s="160"/>
      <c r="KA134" s="160"/>
      <c r="KB134" s="160"/>
    </row>
    <row r="135" spans="1:288" s="255" customFormat="1" ht="63" hidden="1" x14ac:dyDescent="0.3">
      <c r="A135" s="257" t="s">
        <v>362</v>
      </c>
      <c r="B135" s="209" t="s">
        <v>363</v>
      </c>
      <c r="C135" s="210">
        <f>ROUNDUP('7990NTP-P'!$K$47*0.1916,2)</f>
        <v>0</v>
      </c>
      <c r="D135" s="232"/>
      <c r="E135" s="258" t="s">
        <v>362</v>
      </c>
      <c r="F135" s="212" t="s">
        <v>363</v>
      </c>
      <c r="G135" s="210">
        <f>ROUNDUP('7990NTP-P'!$L$47*0.1916,2)</f>
        <v>0</v>
      </c>
      <c r="H135" s="232"/>
      <c r="I135" s="258" t="s">
        <v>362</v>
      </c>
      <c r="J135" s="212" t="s">
        <v>363</v>
      </c>
      <c r="K135" s="210">
        <f>ROUNDUP('7990NTP-P'!$M$47*0.1916,2)</f>
        <v>0</v>
      </c>
      <c r="L135" s="232"/>
      <c r="M135" s="258" t="s">
        <v>362</v>
      </c>
      <c r="N135" s="212" t="s">
        <v>363</v>
      </c>
      <c r="O135" s="214">
        <f>ROUNDUP('7990NTP-P'!N47*0.1916,2)</f>
        <v>0</v>
      </c>
      <c r="P135" s="265"/>
      <c r="Q135" s="258" t="s">
        <v>362</v>
      </c>
      <c r="R135" s="212" t="s">
        <v>363</v>
      </c>
      <c r="S135" s="214">
        <f>ROUNDUP('7990NTP-P'!O47*0.1916,2)</f>
        <v>0</v>
      </c>
      <c r="T135" s="265"/>
      <c r="U135" s="258" t="s">
        <v>362</v>
      </c>
      <c r="V135" s="212" t="s">
        <v>363</v>
      </c>
      <c r="W135" s="210">
        <f>ROUNDUP('7990NTP-P'!P47*0.1916,2)</f>
        <v>0</v>
      </c>
      <c r="X135" s="232"/>
      <c r="Y135" s="258" t="s">
        <v>362</v>
      </c>
      <c r="Z135" s="212" t="s">
        <v>363</v>
      </c>
      <c r="AA135" s="210">
        <f>ROUNDUP('7990NTP-P'!Q47*0.1916,2)</f>
        <v>0</v>
      </c>
      <c r="AB135" s="232"/>
      <c r="AC135" s="216">
        <f t="shared" si="2"/>
        <v>0</v>
      </c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  <c r="BT135" s="160"/>
      <c r="BU135" s="160"/>
      <c r="BV135" s="160"/>
      <c r="BW135" s="160"/>
      <c r="BX135" s="160"/>
      <c r="BY135" s="160"/>
      <c r="BZ135" s="160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160"/>
      <c r="CK135" s="160"/>
      <c r="CL135" s="160"/>
      <c r="CM135" s="160"/>
      <c r="CN135" s="160"/>
      <c r="CO135" s="160"/>
      <c r="CP135" s="160"/>
      <c r="CQ135" s="160"/>
      <c r="CR135" s="160"/>
      <c r="CS135" s="160"/>
      <c r="CT135" s="160"/>
      <c r="CU135" s="160"/>
      <c r="CV135" s="160"/>
      <c r="CW135" s="160"/>
      <c r="CX135" s="160"/>
      <c r="CY135" s="160"/>
      <c r="CZ135" s="160"/>
      <c r="DA135" s="160"/>
      <c r="DB135" s="160"/>
      <c r="DC135" s="160"/>
      <c r="DD135" s="160"/>
      <c r="DE135" s="160"/>
      <c r="DF135" s="160"/>
      <c r="DG135" s="160"/>
      <c r="DH135" s="160"/>
      <c r="DI135" s="160"/>
      <c r="DJ135" s="160"/>
      <c r="DK135" s="160"/>
      <c r="DL135" s="160"/>
      <c r="DM135" s="160"/>
      <c r="DN135" s="160"/>
      <c r="DO135" s="160"/>
      <c r="DP135" s="160"/>
      <c r="DQ135" s="160"/>
      <c r="DR135" s="160"/>
      <c r="DS135" s="160"/>
      <c r="DT135" s="160"/>
      <c r="DU135" s="160"/>
      <c r="DV135" s="160"/>
      <c r="DW135" s="160"/>
      <c r="DX135" s="160"/>
      <c r="DY135" s="160"/>
      <c r="DZ135" s="160"/>
      <c r="EA135" s="160"/>
      <c r="EB135" s="160"/>
      <c r="EC135" s="160"/>
      <c r="ED135" s="160"/>
      <c r="EE135" s="160"/>
      <c r="EF135" s="160"/>
      <c r="EG135" s="160"/>
      <c r="EH135" s="160"/>
      <c r="EI135" s="160"/>
      <c r="EJ135" s="160"/>
      <c r="EK135" s="160"/>
      <c r="EL135" s="160"/>
      <c r="EM135" s="160"/>
      <c r="EN135" s="160"/>
      <c r="EO135" s="160"/>
      <c r="EP135" s="160"/>
      <c r="EQ135" s="160"/>
      <c r="ER135" s="160"/>
      <c r="ES135" s="160"/>
      <c r="ET135" s="160"/>
      <c r="EU135" s="160"/>
      <c r="EV135" s="160"/>
      <c r="EW135" s="160"/>
      <c r="EX135" s="160"/>
      <c r="EY135" s="160"/>
      <c r="EZ135" s="160"/>
      <c r="FA135" s="160"/>
      <c r="FB135" s="160"/>
      <c r="FC135" s="160"/>
      <c r="FD135" s="160"/>
      <c r="FE135" s="160"/>
      <c r="FF135" s="160"/>
      <c r="FG135" s="160"/>
      <c r="FH135" s="160"/>
      <c r="FI135" s="160"/>
      <c r="FJ135" s="160"/>
      <c r="FK135" s="160"/>
      <c r="FL135" s="160"/>
      <c r="FM135" s="160"/>
      <c r="FN135" s="160"/>
      <c r="FO135" s="160"/>
      <c r="FP135" s="160"/>
      <c r="FQ135" s="160"/>
      <c r="FR135" s="160"/>
      <c r="FS135" s="160"/>
      <c r="FT135" s="160"/>
      <c r="FU135" s="160"/>
      <c r="FV135" s="160"/>
      <c r="FW135" s="160"/>
      <c r="FX135" s="160"/>
      <c r="FY135" s="160"/>
      <c r="FZ135" s="160"/>
      <c r="GA135" s="160"/>
      <c r="GB135" s="160"/>
      <c r="GC135" s="160"/>
      <c r="GD135" s="160"/>
      <c r="GE135" s="160"/>
      <c r="GF135" s="160"/>
      <c r="GG135" s="160"/>
      <c r="GH135" s="160"/>
      <c r="GI135" s="160"/>
      <c r="GJ135" s="160"/>
      <c r="GK135" s="160"/>
      <c r="GL135" s="160"/>
      <c r="GM135" s="160"/>
      <c r="GN135" s="160"/>
      <c r="GO135" s="160"/>
      <c r="GP135" s="160"/>
      <c r="GQ135" s="160"/>
      <c r="GR135" s="160"/>
      <c r="GS135" s="160"/>
      <c r="GT135" s="160"/>
      <c r="GU135" s="160"/>
      <c r="GV135" s="160"/>
      <c r="GW135" s="160"/>
      <c r="GX135" s="160"/>
      <c r="GY135" s="160"/>
      <c r="GZ135" s="160"/>
      <c r="HA135" s="160"/>
      <c r="HB135" s="160"/>
      <c r="HC135" s="160"/>
      <c r="HD135" s="160"/>
      <c r="HE135" s="160"/>
      <c r="HF135" s="160"/>
      <c r="HG135" s="160"/>
      <c r="HH135" s="160"/>
      <c r="HI135" s="160"/>
      <c r="HJ135" s="160"/>
      <c r="HK135" s="160"/>
      <c r="HL135" s="160"/>
      <c r="HM135" s="160"/>
      <c r="HN135" s="160"/>
      <c r="HO135" s="160"/>
      <c r="HP135" s="160"/>
      <c r="HQ135" s="160"/>
      <c r="HR135" s="160"/>
      <c r="HS135" s="160"/>
      <c r="HT135" s="160"/>
      <c r="HU135" s="160"/>
      <c r="HV135" s="160"/>
      <c r="HW135" s="160"/>
      <c r="HX135" s="160"/>
      <c r="HY135" s="160"/>
      <c r="HZ135" s="160"/>
      <c r="IA135" s="160"/>
      <c r="IB135" s="160"/>
      <c r="IC135" s="160"/>
      <c r="ID135" s="160"/>
      <c r="IE135" s="160"/>
      <c r="IF135" s="160"/>
      <c r="IG135" s="160"/>
      <c r="IH135" s="160"/>
      <c r="II135" s="160"/>
      <c r="IJ135" s="160"/>
      <c r="IK135" s="160"/>
      <c r="IL135" s="160"/>
      <c r="IM135" s="160"/>
      <c r="IN135" s="160"/>
      <c r="IO135" s="160"/>
      <c r="IP135" s="160"/>
      <c r="IQ135" s="160"/>
      <c r="IR135" s="160"/>
      <c r="IS135" s="160"/>
      <c r="IT135" s="160"/>
      <c r="IU135" s="160"/>
      <c r="IV135" s="160"/>
      <c r="IW135" s="160"/>
      <c r="IX135" s="160"/>
      <c r="IY135" s="160"/>
      <c r="IZ135" s="160"/>
      <c r="JA135" s="160"/>
      <c r="JB135" s="160"/>
      <c r="JC135" s="160"/>
      <c r="JD135" s="160"/>
      <c r="JE135" s="160"/>
      <c r="JF135" s="160"/>
      <c r="JG135" s="160"/>
      <c r="JH135" s="160"/>
      <c r="JI135" s="160"/>
      <c r="JJ135" s="160"/>
      <c r="JK135" s="160"/>
      <c r="JL135" s="160"/>
      <c r="JM135" s="160"/>
      <c r="JN135" s="160"/>
      <c r="JO135" s="160"/>
      <c r="JP135" s="160"/>
      <c r="JQ135" s="160"/>
      <c r="JR135" s="160"/>
      <c r="JS135" s="160"/>
      <c r="JT135" s="160"/>
      <c r="JU135" s="160"/>
      <c r="JV135" s="160"/>
      <c r="JW135" s="160"/>
      <c r="JX135" s="160"/>
      <c r="JY135" s="160"/>
      <c r="JZ135" s="160"/>
      <c r="KA135" s="160"/>
      <c r="KB135" s="160"/>
    </row>
    <row r="136" spans="1:288" s="255" customFormat="1" ht="14" hidden="1" x14ac:dyDescent="0.3">
      <c r="A136" s="257"/>
      <c r="B136" s="209"/>
      <c r="C136" s="231"/>
      <c r="D136" s="232"/>
      <c r="E136" s="262"/>
      <c r="F136" s="212"/>
      <c r="G136" s="231"/>
      <c r="H136" s="232"/>
      <c r="I136" s="262"/>
      <c r="J136" s="263"/>
      <c r="K136" s="231"/>
      <c r="L136" s="232"/>
      <c r="M136" s="262"/>
      <c r="N136" s="264"/>
      <c r="O136" s="265"/>
      <c r="P136" s="265"/>
      <c r="Q136" s="266"/>
      <c r="R136" s="267"/>
      <c r="S136" s="265"/>
      <c r="T136" s="265"/>
      <c r="U136" s="266"/>
      <c r="V136" s="267"/>
      <c r="W136" s="210"/>
      <c r="X136" s="232"/>
      <c r="Y136" s="262"/>
      <c r="Z136" s="212"/>
      <c r="AA136" s="268"/>
      <c r="AB136" s="232"/>
      <c r="AC136" s="216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  <c r="BV136" s="160"/>
      <c r="BW136" s="160"/>
      <c r="BX136" s="160"/>
      <c r="BY136" s="160"/>
      <c r="BZ136" s="160"/>
      <c r="CA136" s="160"/>
      <c r="CB136" s="160"/>
      <c r="CC136" s="160"/>
      <c r="CD136" s="160"/>
      <c r="CE136" s="160"/>
      <c r="CF136" s="160"/>
      <c r="CG136" s="160"/>
      <c r="CH136" s="160"/>
      <c r="CI136" s="160"/>
      <c r="CJ136" s="160"/>
      <c r="CK136" s="160"/>
      <c r="CL136" s="160"/>
      <c r="CM136" s="160"/>
      <c r="CN136" s="160"/>
      <c r="CO136" s="160"/>
      <c r="CP136" s="160"/>
      <c r="CQ136" s="160"/>
      <c r="CR136" s="160"/>
      <c r="CS136" s="160"/>
      <c r="CT136" s="160"/>
      <c r="CU136" s="160"/>
      <c r="CV136" s="160"/>
      <c r="CW136" s="160"/>
      <c r="CX136" s="160"/>
      <c r="CY136" s="160"/>
      <c r="CZ136" s="160"/>
      <c r="DA136" s="160"/>
      <c r="DB136" s="160"/>
      <c r="DC136" s="160"/>
      <c r="DD136" s="160"/>
      <c r="DE136" s="160"/>
      <c r="DF136" s="160"/>
      <c r="DG136" s="160"/>
      <c r="DH136" s="160"/>
      <c r="DI136" s="160"/>
      <c r="DJ136" s="160"/>
      <c r="DK136" s="160"/>
      <c r="DL136" s="160"/>
      <c r="DM136" s="160"/>
      <c r="DN136" s="160"/>
      <c r="DO136" s="160"/>
      <c r="DP136" s="160"/>
      <c r="DQ136" s="160"/>
      <c r="DR136" s="160"/>
      <c r="DS136" s="160"/>
      <c r="DT136" s="160"/>
      <c r="DU136" s="160"/>
      <c r="DV136" s="160"/>
      <c r="DW136" s="160"/>
      <c r="DX136" s="160"/>
      <c r="DY136" s="160"/>
      <c r="DZ136" s="160"/>
      <c r="EA136" s="160"/>
      <c r="EB136" s="160"/>
      <c r="EC136" s="160"/>
      <c r="ED136" s="160"/>
      <c r="EE136" s="160"/>
      <c r="EF136" s="160"/>
      <c r="EG136" s="160"/>
      <c r="EH136" s="160"/>
      <c r="EI136" s="160"/>
      <c r="EJ136" s="160"/>
      <c r="EK136" s="160"/>
      <c r="EL136" s="160"/>
      <c r="EM136" s="160"/>
      <c r="EN136" s="160"/>
      <c r="EO136" s="160"/>
      <c r="EP136" s="160"/>
      <c r="EQ136" s="160"/>
      <c r="ER136" s="160"/>
      <c r="ES136" s="160"/>
      <c r="ET136" s="160"/>
      <c r="EU136" s="160"/>
      <c r="EV136" s="160"/>
      <c r="EW136" s="160"/>
      <c r="EX136" s="160"/>
      <c r="EY136" s="160"/>
      <c r="EZ136" s="160"/>
      <c r="FA136" s="160"/>
      <c r="FB136" s="160"/>
      <c r="FC136" s="160"/>
      <c r="FD136" s="160"/>
      <c r="FE136" s="160"/>
      <c r="FF136" s="160"/>
      <c r="FG136" s="160"/>
      <c r="FH136" s="160"/>
      <c r="FI136" s="160"/>
      <c r="FJ136" s="160"/>
      <c r="FK136" s="160"/>
      <c r="FL136" s="160"/>
      <c r="FM136" s="160"/>
      <c r="FN136" s="160"/>
      <c r="FO136" s="160"/>
      <c r="FP136" s="160"/>
      <c r="FQ136" s="160"/>
      <c r="FR136" s="160"/>
      <c r="FS136" s="160"/>
      <c r="FT136" s="160"/>
      <c r="FU136" s="160"/>
      <c r="FV136" s="160"/>
      <c r="FW136" s="160"/>
      <c r="FX136" s="160"/>
      <c r="FY136" s="160"/>
      <c r="FZ136" s="160"/>
      <c r="GA136" s="160"/>
      <c r="GB136" s="160"/>
      <c r="GC136" s="160"/>
      <c r="GD136" s="160"/>
      <c r="GE136" s="160"/>
      <c r="GF136" s="160"/>
      <c r="GG136" s="160"/>
      <c r="GH136" s="160"/>
      <c r="GI136" s="160"/>
      <c r="GJ136" s="160"/>
      <c r="GK136" s="160"/>
      <c r="GL136" s="160"/>
      <c r="GM136" s="160"/>
      <c r="GN136" s="160"/>
      <c r="GO136" s="160"/>
      <c r="GP136" s="160"/>
      <c r="GQ136" s="160"/>
      <c r="GR136" s="160"/>
      <c r="GS136" s="160"/>
      <c r="GT136" s="160"/>
      <c r="GU136" s="160"/>
      <c r="GV136" s="160"/>
      <c r="GW136" s="160"/>
      <c r="GX136" s="160"/>
      <c r="GY136" s="160"/>
      <c r="GZ136" s="160"/>
      <c r="HA136" s="160"/>
      <c r="HB136" s="160"/>
      <c r="HC136" s="160"/>
      <c r="HD136" s="160"/>
      <c r="HE136" s="160"/>
      <c r="HF136" s="160"/>
      <c r="HG136" s="160"/>
      <c r="HH136" s="160"/>
      <c r="HI136" s="160"/>
      <c r="HJ136" s="160"/>
      <c r="HK136" s="160"/>
      <c r="HL136" s="160"/>
      <c r="HM136" s="160"/>
      <c r="HN136" s="160"/>
      <c r="HO136" s="160"/>
      <c r="HP136" s="160"/>
      <c r="HQ136" s="160"/>
      <c r="HR136" s="160"/>
      <c r="HS136" s="160"/>
      <c r="HT136" s="160"/>
      <c r="HU136" s="160"/>
      <c r="HV136" s="160"/>
      <c r="HW136" s="160"/>
      <c r="HX136" s="160"/>
      <c r="HY136" s="160"/>
      <c r="HZ136" s="160"/>
      <c r="IA136" s="160"/>
      <c r="IB136" s="160"/>
      <c r="IC136" s="160"/>
      <c r="ID136" s="160"/>
      <c r="IE136" s="160"/>
      <c r="IF136" s="160"/>
      <c r="IG136" s="160"/>
      <c r="IH136" s="160"/>
      <c r="II136" s="160"/>
      <c r="IJ136" s="160"/>
      <c r="IK136" s="160"/>
      <c r="IL136" s="160"/>
      <c r="IM136" s="160"/>
      <c r="IN136" s="160"/>
      <c r="IO136" s="160"/>
      <c r="IP136" s="160"/>
      <c r="IQ136" s="160"/>
      <c r="IR136" s="160"/>
      <c r="IS136" s="160"/>
      <c r="IT136" s="160"/>
      <c r="IU136" s="160"/>
      <c r="IV136" s="160"/>
      <c r="IW136" s="160"/>
      <c r="IX136" s="160"/>
      <c r="IY136" s="160"/>
      <c r="IZ136" s="160"/>
      <c r="JA136" s="160"/>
      <c r="JB136" s="160"/>
      <c r="JC136" s="160"/>
      <c r="JD136" s="160"/>
      <c r="JE136" s="160"/>
      <c r="JF136" s="160"/>
      <c r="JG136" s="160"/>
      <c r="JH136" s="160"/>
      <c r="JI136" s="160"/>
      <c r="JJ136" s="160"/>
      <c r="JK136" s="160"/>
      <c r="JL136" s="160"/>
      <c r="JM136" s="160"/>
      <c r="JN136" s="160"/>
      <c r="JO136" s="160"/>
      <c r="JP136" s="160"/>
      <c r="JQ136" s="160"/>
      <c r="JR136" s="160"/>
      <c r="JS136" s="160"/>
      <c r="JT136" s="160"/>
      <c r="JU136" s="160"/>
      <c r="JV136" s="160"/>
      <c r="JW136" s="160"/>
      <c r="JX136" s="160"/>
      <c r="JY136" s="160"/>
      <c r="JZ136" s="160"/>
      <c r="KA136" s="160"/>
      <c r="KB136" s="160"/>
    </row>
    <row r="137" spans="1:288" s="255" customFormat="1" ht="63" hidden="1" x14ac:dyDescent="0.3">
      <c r="A137" s="49" t="s">
        <v>132</v>
      </c>
      <c r="B137" s="240" t="s">
        <v>310</v>
      </c>
      <c r="C137" s="210" t="e">
        <f>ROUNDDOWN('7990NTP-P'!#REF!-('7990NTP-P'!#REF!*0.12),2)</f>
        <v>#REF!</v>
      </c>
      <c r="D137" s="226" t="e">
        <f>'7990NTP-P'!#REF!</f>
        <v>#REF!</v>
      </c>
      <c r="E137" s="146" t="s">
        <v>132</v>
      </c>
      <c r="F137" s="221" t="s">
        <v>89</v>
      </c>
      <c r="G137" s="210" t="e">
        <f>ROUNDDOWN('7990NTP-P'!#REF!-('7990NTP-P'!#REF!*0.12),2)</f>
        <v>#REF!</v>
      </c>
      <c r="H137" s="226" t="e">
        <f>'7990NTP-P'!#REF!</f>
        <v>#REF!</v>
      </c>
      <c r="I137" s="146" t="s">
        <v>308</v>
      </c>
      <c r="J137" s="221" t="s">
        <v>310</v>
      </c>
      <c r="K137" s="210" t="e">
        <f>ROUNDDOWN('7990NTP-P'!#REF!-('7990NTP-P'!#REF!*0.12),2)</f>
        <v>#REF!</v>
      </c>
      <c r="L137" s="226" t="e">
        <f>'7990NTP-P'!#REF!</f>
        <v>#REF!</v>
      </c>
      <c r="M137" s="146" t="s">
        <v>308</v>
      </c>
      <c r="N137" s="221" t="s">
        <v>310</v>
      </c>
      <c r="O137" s="214" t="e">
        <f>ROUNDDOWN('7990NTP-P'!#REF!-('7990NTP-P'!#REF!*0.12),2)</f>
        <v>#REF!</v>
      </c>
      <c r="P137" s="226" t="e">
        <f>'7990NTP-P'!#REF!</f>
        <v>#REF!</v>
      </c>
      <c r="Q137" s="146" t="s">
        <v>308</v>
      </c>
      <c r="R137" s="221" t="s">
        <v>310</v>
      </c>
      <c r="S137" s="214" t="e">
        <f>ROUNDDOWN('7990NTP-P'!#REF!-('7990NTP-P'!#REF!*0.12),2)</f>
        <v>#REF!</v>
      </c>
      <c r="T137" s="226" t="e">
        <f>'7990NTP-P'!#REF!</f>
        <v>#REF!</v>
      </c>
      <c r="U137" s="146" t="s">
        <v>132</v>
      </c>
      <c r="V137" s="221" t="s">
        <v>89</v>
      </c>
      <c r="W137" s="210" t="e">
        <f>ROUNDDOWN('7990NTP-P'!#REF!-('7990NTP-P'!#REF!*0.12),2)</f>
        <v>#REF!</v>
      </c>
      <c r="X137" s="226" t="e">
        <f>'7990NTP-P'!#REF!</f>
        <v>#REF!</v>
      </c>
      <c r="Y137" s="146" t="s">
        <v>308</v>
      </c>
      <c r="Z137" s="221" t="s">
        <v>310</v>
      </c>
      <c r="AA137" s="210" t="e">
        <f>ROUNDDOWN('7990NTP-P'!#REF!-('7990NTP-P'!#REF!*0.12),2)</f>
        <v>#REF!</v>
      </c>
      <c r="AB137" s="226" t="e">
        <f>'7990NTP-P'!#REF!</f>
        <v>#REF!</v>
      </c>
      <c r="AC137" s="216" t="e">
        <f t="shared" si="2"/>
        <v>#REF!</v>
      </c>
      <c r="AD137" s="172"/>
      <c r="AE137" s="182"/>
      <c r="AF137" s="182"/>
      <c r="AG137" s="182"/>
      <c r="AH137" s="182"/>
      <c r="AI137" s="182"/>
      <c r="AJ137" s="182"/>
      <c r="AK137" s="182"/>
      <c r="AL137" s="182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  <c r="DO137" s="160"/>
      <c r="DP137" s="160"/>
      <c r="DQ137" s="160"/>
      <c r="DR137" s="160"/>
      <c r="DS137" s="160"/>
      <c r="DT137" s="160"/>
      <c r="DU137" s="160"/>
      <c r="DV137" s="160"/>
      <c r="DW137" s="160"/>
      <c r="DX137" s="160"/>
      <c r="DY137" s="160"/>
      <c r="DZ137" s="160"/>
      <c r="EA137" s="160"/>
      <c r="EB137" s="160"/>
      <c r="EC137" s="160"/>
      <c r="ED137" s="160"/>
      <c r="EE137" s="160"/>
      <c r="EF137" s="160"/>
      <c r="EG137" s="160"/>
      <c r="EH137" s="160"/>
      <c r="EI137" s="160"/>
      <c r="EJ137" s="160"/>
      <c r="EK137" s="160"/>
      <c r="EL137" s="160"/>
      <c r="EM137" s="160"/>
      <c r="EN137" s="160"/>
      <c r="EO137" s="160"/>
      <c r="EP137" s="160"/>
      <c r="EQ137" s="160"/>
      <c r="ER137" s="160"/>
      <c r="ES137" s="160"/>
      <c r="ET137" s="160"/>
      <c r="EU137" s="160"/>
      <c r="EV137" s="160"/>
      <c r="EW137" s="160"/>
      <c r="EX137" s="160"/>
      <c r="EY137" s="160"/>
      <c r="EZ137" s="160"/>
      <c r="FA137" s="160"/>
      <c r="FB137" s="160"/>
      <c r="FC137" s="160"/>
      <c r="FD137" s="160"/>
      <c r="FE137" s="160"/>
      <c r="FF137" s="160"/>
      <c r="FG137" s="160"/>
      <c r="FH137" s="160"/>
      <c r="FI137" s="160"/>
      <c r="FJ137" s="160"/>
      <c r="FK137" s="160"/>
      <c r="FL137" s="160"/>
      <c r="FM137" s="160"/>
      <c r="FN137" s="160"/>
      <c r="FO137" s="160"/>
      <c r="FP137" s="160"/>
      <c r="FQ137" s="160"/>
      <c r="FR137" s="160"/>
      <c r="FS137" s="160"/>
      <c r="FT137" s="160"/>
      <c r="FU137" s="160"/>
      <c r="FV137" s="160"/>
      <c r="FW137" s="160"/>
      <c r="FX137" s="160"/>
      <c r="FY137" s="160"/>
      <c r="FZ137" s="160"/>
      <c r="GA137" s="160"/>
      <c r="GB137" s="160"/>
      <c r="GC137" s="160"/>
      <c r="GD137" s="160"/>
      <c r="GE137" s="160"/>
      <c r="GF137" s="160"/>
      <c r="GG137" s="160"/>
      <c r="GH137" s="160"/>
      <c r="GI137" s="160"/>
      <c r="GJ137" s="160"/>
      <c r="GK137" s="160"/>
      <c r="GL137" s="160"/>
      <c r="GM137" s="160"/>
      <c r="GN137" s="160"/>
      <c r="GO137" s="160"/>
      <c r="GP137" s="160"/>
      <c r="GQ137" s="160"/>
      <c r="GR137" s="160"/>
      <c r="GS137" s="160"/>
      <c r="GT137" s="160"/>
      <c r="GU137" s="160"/>
      <c r="GV137" s="160"/>
      <c r="GW137" s="160"/>
      <c r="GX137" s="160"/>
      <c r="GY137" s="160"/>
      <c r="GZ137" s="160"/>
      <c r="HA137" s="160"/>
      <c r="HB137" s="160"/>
      <c r="HC137" s="160"/>
      <c r="HD137" s="160"/>
      <c r="HE137" s="160"/>
      <c r="HF137" s="160"/>
      <c r="HG137" s="160"/>
      <c r="HH137" s="160"/>
      <c r="HI137" s="160"/>
      <c r="HJ137" s="160"/>
      <c r="HK137" s="160"/>
      <c r="HL137" s="160"/>
      <c r="HM137" s="160"/>
      <c r="HN137" s="160"/>
      <c r="HO137" s="160"/>
      <c r="HP137" s="160"/>
      <c r="HQ137" s="160"/>
      <c r="HR137" s="160"/>
      <c r="HS137" s="160"/>
      <c r="HT137" s="160"/>
      <c r="HU137" s="160"/>
      <c r="HV137" s="160"/>
      <c r="HW137" s="160"/>
      <c r="HX137" s="160"/>
      <c r="HY137" s="160"/>
      <c r="HZ137" s="160"/>
      <c r="IA137" s="160"/>
      <c r="IB137" s="160"/>
      <c r="IC137" s="160"/>
      <c r="ID137" s="160"/>
      <c r="IE137" s="160"/>
      <c r="IF137" s="160"/>
      <c r="IG137" s="160"/>
      <c r="IH137" s="160"/>
      <c r="II137" s="160"/>
      <c r="IJ137" s="160"/>
      <c r="IK137" s="160"/>
      <c r="IL137" s="160"/>
      <c r="IM137" s="160"/>
      <c r="IN137" s="160"/>
      <c r="IO137" s="160"/>
      <c r="IP137" s="160"/>
      <c r="IQ137" s="160"/>
      <c r="IR137" s="160"/>
      <c r="IS137" s="160"/>
      <c r="IT137" s="160"/>
      <c r="IU137" s="160"/>
      <c r="IV137" s="160"/>
      <c r="IW137" s="160"/>
      <c r="IX137" s="160"/>
      <c r="IY137" s="160"/>
      <c r="IZ137" s="160"/>
      <c r="JA137" s="160"/>
      <c r="JB137" s="160"/>
      <c r="JC137" s="160"/>
      <c r="JD137" s="160"/>
      <c r="JE137" s="160"/>
      <c r="JF137" s="160"/>
      <c r="JG137" s="160"/>
      <c r="JH137" s="160"/>
      <c r="JI137" s="160"/>
      <c r="JJ137" s="160"/>
      <c r="JK137" s="160"/>
      <c r="JL137" s="160"/>
      <c r="JM137" s="160"/>
      <c r="JN137" s="160"/>
      <c r="JO137" s="160"/>
      <c r="JP137" s="160"/>
      <c r="JQ137" s="160"/>
      <c r="JR137" s="160"/>
      <c r="JS137" s="160"/>
      <c r="JT137" s="160"/>
      <c r="JU137" s="160"/>
      <c r="JV137" s="160"/>
      <c r="JW137" s="160"/>
      <c r="JX137" s="160"/>
      <c r="JY137" s="160"/>
      <c r="JZ137" s="160"/>
      <c r="KA137" s="160"/>
      <c r="KB137" s="160"/>
    </row>
    <row r="138" spans="1:288" s="255" customFormat="1" ht="50.5" hidden="1" x14ac:dyDescent="0.3">
      <c r="A138" s="271" t="s">
        <v>131</v>
      </c>
      <c r="B138" s="209" t="s">
        <v>367</v>
      </c>
      <c r="C138" s="210" t="e">
        <f>ROUNDUP('7990NTP-P'!#REF!*0.12,2)</f>
        <v>#REF!</v>
      </c>
      <c r="D138" s="213"/>
      <c r="E138" s="208" t="s">
        <v>131</v>
      </c>
      <c r="F138" s="212" t="s">
        <v>90</v>
      </c>
      <c r="G138" s="210" t="e">
        <f>ROUNDUP('7990NTP-P'!#REF!*0.12,2)</f>
        <v>#REF!</v>
      </c>
      <c r="H138" s="213"/>
      <c r="I138" s="208" t="s">
        <v>309</v>
      </c>
      <c r="J138" s="212" t="s">
        <v>311</v>
      </c>
      <c r="K138" s="210" t="e">
        <f>ROUNDUP('7990NTP-P'!#REF!*0.12,2)</f>
        <v>#REF!</v>
      </c>
      <c r="L138" s="213"/>
      <c r="M138" s="208" t="s">
        <v>309</v>
      </c>
      <c r="N138" s="212" t="s">
        <v>311</v>
      </c>
      <c r="O138" s="214" t="e">
        <f>ROUNDUP('7990NTP-P'!#REF!*0.12,2)</f>
        <v>#REF!</v>
      </c>
      <c r="P138" s="265"/>
      <c r="Q138" s="208" t="s">
        <v>309</v>
      </c>
      <c r="R138" s="212" t="s">
        <v>311</v>
      </c>
      <c r="S138" s="214" t="e">
        <f>ROUNDUP('7990NTP-P'!#REF!*0.12,2)</f>
        <v>#REF!</v>
      </c>
      <c r="T138" s="265"/>
      <c r="U138" s="208" t="s">
        <v>131</v>
      </c>
      <c r="V138" s="212" t="s">
        <v>90</v>
      </c>
      <c r="W138" s="210" t="e">
        <f>ROUNDUP('7990NTP-P'!#REF!*0.12,2)</f>
        <v>#REF!</v>
      </c>
      <c r="X138" s="213"/>
      <c r="Y138" s="208" t="s">
        <v>309</v>
      </c>
      <c r="Z138" s="212" t="s">
        <v>311</v>
      </c>
      <c r="AA138" s="210" t="e">
        <f>ROUNDUP('7990NTP-P'!#REF!*0.12,2)</f>
        <v>#REF!</v>
      </c>
      <c r="AB138" s="213"/>
      <c r="AC138" s="216" t="e">
        <f t="shared" si="2"/>
        <v>#REF!</v>
      </c>
      <c r="AD138" s="172"/>
      <c r="AE138" s="182"/>
      <c r="AF138" s="182"/>
      <c r="AG138" s="182"/>
      <c r="AH138" s="182"/>
      <c r="AI138" s="182"/>
      <c r="AJ138" s="182"/>
      <c r="AK138" s="182"/>
      <c r="AL138" s="182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  <c r="BV138" s="160"/>
      <c r="BW138" s="160"/>
      <c r="BX138" s="160"/>
      <c r="BY138" s="160"/>
      <c r="BZ138" s="160"/>
      <c r="CA138" s="160"/>
      <c r="CB138" s="160"/>
      <c r="CC138" s="160"/>
      <c r="CD138" s="160"/>
      <c r="CE138" s="160"/>
      <c r="CF138" s="160"/>
      <c r="CG138" s="160"/>
      <c r="CH138" s="160"/>
      <c r="CI138" s="160"/>
      <c r="CJ138" s="160"/>
      <c r="CK138" s="160"/>
      <c r="CL138" s="160"/>
      <c r="CM138" s="160"/>
      <c r="CN138" s="160"/>
      <c r="CO138" s="160"/>
      <c r="CP138" s="160"/>
      <c r="CQ138" s="160"/>
      <c r="CR138" s="160"/>
      <c r="CS138" s="160"/>
      <c r="CT138" s="160"/>
      <c r="CU138" s="160"/>
      <c r="CV138" s="160"/>
      <c r="CW138" s="160"/>
      <c r="CX138" s="160"/>
      <c r="CY138" s="160"/>
      <c r="CZ138" s="160"/>
      <c r="DA138" s="160"/>
      <c r="DB138" s="160"/>
      <c r="DC138" s="160"/>
      <c r="DD138" s="160"/>
      <c r="DE138" s="160"/>
      <c r="DF138" s="160"/>
      <c r="DG138" s="160"/>
      <c r="DH138" s="160"/>
      <c r="DI138" s="160"/>
      <c r="DJ138" s="160"/>
      <c r="DK138" s="160"/>
      <c r="DL138" s="160"/>
      <c r="DM138" s="160"/>
      <c r="DN138" s="160"/>
      <c r="DO138" s="160"/>
      <c r="DP138" s="160"/>
      <c r="DQ138" s="160"/>
      <c r="DR138" s="160"/>
      <c r="DS138" s="160"/>
      <c r="DT138" s="160"/>
      <c r="DU138" s="160"/>
      <c r="DV138" s="160"/>
      <c r="DW138" s="160"/>
      <c r="DX138" s="160"/>
      <c r="DY138" s="160"/>
      <c r="DZ138" s="160"/>
      <c r="EA138" s="160"/>
      <c r="EB138" s="160"/>
      <c r="EC138" s="160"/>
      <c r="ED138" s="160"/>
      <c r="EE138" s="160"/>
      <c r="EF138" s="160"/>
      <c r="EG138" s="160"/>
      <c r="EH138" s="160"/>
      <c r="EI138" s="160"/>
      <c r="EJ138" s="160"/>
      <c r="EK138" s="160"/>
      <c r="EL138" s="160"/>
      <c r="EM138" s="160"/>
      <c r="EN138" s="160"/>
      <c r="EO138" s="160"/>
      <c r="EP138" s="160"/>
      <c r="EQ138" s="160"/>
      <c r="ER138" s="160"/>
      <c r="ES138" s="160"/>
      <c r="ET138" s="160"/>
      <c r="EU138" s="160"/>
      <c r="EV138" s="160"/>
      <c r="EW138" s="160"/>
      <c r="EX138" s="160"/>
      <c r="EY138" s="160"/>
      <c r="EZ138" s="160"/>
      <c r="FA138" s="160"/>
      <c r="FB138" s="160"/>
      <c r="FC138" s="160"/>
      <c r="FD138" s="160"/>
      <c r="FE138" s="160"/>
      <c r="FF138" s="160"/>
      <c r="FG138" s="160"/>
      <c r="FH138" s="160"/>
      <c r="FI138" s="160"/>
      <c r="FJ138" s="160"/>
      <c r="FK138" s="160"/>
      <c r="FL138" s="160"/>
      <c r="FM138" s="160"/>
      <c r="FN138" s="160"/>
      <c r="FO138" s="160"/>
      <c r="FP138" s="160"/>
      <c r="FQ138" s="160"/>
      <c r="FR138" s="160"/>
      <c r="FS138" s="160"/>
      <c r="FT138" s="160"/>
      <c r="FU138" s="160"/>
      <c r="FV138" s="160"/>
      <c r="FW138" s="160"/>
      <c r="FX138" s="160"/>
      <c r="FY138" s="160"/>
      <c r="FZ138" s="160"/>
      <c r="GA138" s="160"/>
      <c r="GB138" s="160"/>
      <c r="GC138" s="160"/>
      <c r="GD138" s="160"/>
      <c r="GE138" s="160"/>
      <c r="GF138" s="160"/>
      <c r="GG138" s="160"/>
      <c r="GH138" s="160"/>
      <c r="GI138" s="160"/>
      <c r="GJ138" s="160"/>
      <c r="GK138" s="160"/>
      <c r="GL138" s="160"/>
      <c r="GM138" s="160"/>
      <c r="GN138" s="160"/>
      <c r="GO138" s="160"/>
      <c r="GP138" s="160"/>
      <c r="GQ138" s="160"/>
      <c r="GR138" s="160"/>
      <c r="GS138" s="160"/>
      <c r="GT138" s="160"/>
      <c r="GU138" s="160"/>
      <c r="GV138" s="160"/>
      <c r="GW138" s="160"/>
      <c r="GX138" s="160"/>
      <c r="GY138" s="160"/>
      <c r="GZ138" s="160"/>
      <c r="HA138" s="160"/>
      <c r="HB138" s="160"/>
      <c r="HC138" s="160"/>
      <c r="HD138" s="160"/>
      <c r="HE138" s="160"/>
      <c r="HF138" s="160"/>
      <c r="HG138" s="160"/>
      <c r="HH138" s="160"/>
      <c r="HI138" s="160"/>
      <c r="HJ138" s="160"/>
      <c r="HK138" s="160"/>
      <c r="HL138" s="160"/>
      <c r="HM138" s="160"/>
      <c r="HN138" s="160"/>
      <c r="HO138" s="160"/>
      <c r="HP138" s="160"/>
      <c r="HQ138" s="160"/>
      <c r="HR138" s="160"/>
      <c r="HS138" s="160"/>
      <c r="HT138" s="160"/>
      <c r="HU138" s="160"/>
      <c r="HV138" s="160"/>
      <c r="HW138" s="160"/>
      <c r="HX138" s="160"/>
      <c r="HY138" s="160"/>
      <c r="HZ138" s="160"/>
      <c r="IA138" s="160"/>
      <c r="IB138" s="160"/>
      <c r="IC138" s="160"/>
      <c r="ID138" s="160"/>
      <c r="IE138" s="160"/>
      <c r="IF138" s="160"/>
      <c r="IG138" s="160"/>
      <c r="IH138" s="160"/>
      <c r="II138" s="160"/>
      <c r="IJ138" s="160"/>
      <c r="IK138" s="160"/>
      <c r="IL138" s="160"/>
      <c r="IM138" s="160"/>
      <c r="IN138" s="160"/>
      <c r="IO138" s="160"/>
      <c r="IP138" s="160"/>
      <c r="IQ138" s="160"/>
      <c r="IR138" s="160"/>
      <c r="IS138" s="160"/>
      <c r="IT138" s="160"/>
      <c r="IU138" s="160"/>
      <c r="IV138" s="160"/>
      <c r="IW138" s="160"/>
      <c r="IX138" s="160"/>
      <c r="IY138" s="160"/>
      <c r="IZ138" s="160"/>
      <c r="JA138" s="160"/>
      <c r="JB138" s="160"/>
      <c r="JC138" s="160"/>
      <c r="JD138" s="160"/>
      <c r="JE138" s="160"/>
      <c r="JF138" s="160"/>
      <c r="JG138" s="160"/>
      <c r="JH138" s="160"/>
      <c r="JI138" s="160"/>
      <c r="JJ138" s="160"/>
      <c r="JK138" s="160"/>
      <c r="JL138" s="160"/>
      <c r="JM138" s="160"/>
      <c r="JN138" s="160"/>
      <c r="JO138" s="160"/>
      <c r="JP138" s="160"/>
      <c r="JQ138" s="160"/>
      <c r="JR138" s="160"/>
      <c r="JS138" s="160"/>
      <c r="JT138" s="160"/>
      <c r="JU138" s="160"/>
      <c r="JV138" s="160"/>
      <c r="JW138" s="160"/>
      <c r="JX138" s="160"/>
      <c r="JY138" s="160"/>
      <c r="JZ138" s="160"/>
      <c r="KA138" s="160"/>
      <c r="KB138" s="160"/>
    </row>
    <row r="139" spans="1:288" s="255" customFormat="1" ht="14" hidden="1" x14ac:dyDescent="0.3">
      <c r="A139" s="257"/>
      <c r="B139" s="209"/>
      <c r="C139" s="231"/>
      <c r="D139" s="232"/>
      <c r="E139" s="262"/>
      <c r="F139" s="212"/>
      <c r="G139" s="231"/>
      <c r="H139" s="232"/>
      <c r="I139" s="262"/>
      <c r="J139" s="263"/>
      <c r="K139" s="231"/>
      <c r="L139" s="232"/>
      <c r="M139" s="262"/>
      <c r="N139" s="264"/>
      <c r="O139" s="265"/>
      <c r="P139" s="265"/>
      <c r="Q139" s="266"/>
      <c r="R139" s="267"/>
      <c r="S139" s="265"/>
      <c r="T139" s="265"/>
      <c r="U139" s="266"/>
      <c r="V139" s="267"/>
      <c r="W139" s="210"/>
      <c r="X139" s="232"/>
      <c r="Y139" s="262"/>
      <c r="Z139" s="212"/>
      <c r="AA139" s="268"/>
      <c r="AB139" s="232"/>
      <c r="AC139" s="216"/>
      <c r="AD139" s="182"/>
      <c r="AE139" s="182"/>
      <c r="AF139" s="182"/>
      <c r="AG139" s="182"/>
      <c r="AH139" s="182"/>
      <c r="AI139" s="182"/>
      <c r="AJ139" s="182"/>
      <c r="AK139" s="182"/>
      <c r="AL139" s="182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  <c r="BS139" s="160"/>
      <c r="BT139" s="160"/>
      <c r="BU139" s="160"/>
      <c r="BV139" s="160"/>
      <c r="BW139" s="160"/>
      <c r="BX139" s="160"/>
      <c r="BY139" s="160"/>
      <c r="BZ139" s="160"/>
      <c r="CA139" s="160"/>
      <c r="CB139" s="160"/>
      <c r="CC139" s="160"/>
      <c r="CD139" s="160"/>
      <c r="CE139" s="160"/>
      <c r="CF139" s="160"/>
      <c r="CG139" s="160"/>
      <c r="CH139" s="160"/>
      <c r="CI139" s="160"/>
      <c r="CJ139" s="160"/>
      <c r="CK139" s="160"/>
      <c r="CL139" s="160"/>
      <c r="CM139" s="160"/>
      <c r="CN139" s="160"/>
      <c r="CO139" s="160"/>
      <c r="CP139" s="160"/>
      <c r="CQ139" s="160"/>
      <c r="CR139" s="160"/>
      <c r="CS139" s="160"/>
      <c r="CT139" s="160"/>
      <c r="CU139" s="160"/>
      <c r="CV139" s="160"/>
      <c r="CW139" s="160"/>
      <c r="CX139" s="160"/>
      <c r="CY139" s="160"/>
      <c r="CZ139" s="160"/>
      <c r="DA139" s="160"/>
      <c r="DB139" s="160"/>
      <c r="DC139" s="160"/>
      <c r="DD139" s="160"/>
      <c r="DE139" s="160"/>
      <c r="DF139" s="160"/>
      <c r="DG139" s="160"/>
      <c r="DH139" s="160"/>
      <c r="DI139" s="160"/>
      <c r="DJ139" s="160"/>
      <c r="DK139" s="160"/>
      <c r="DL139" s="160"/>
      <c r="DM139" s="160"/>
      <c r="DN139" s="160"/>
      <c r="DO139" s="160"/>
      <c r="DP139" s="160"/>
      <c r="DQ139" s="160"/>
      <c r="DR139" s="160"/>
      <c r="DS139" s="160"/>
      <c r="DT139" s="160"/>
      <c r="DU139" s="160"/>
      <c r="DV139" s="160"/>
      <c r="DW139" s="160"/>
      <c r="DX139" s="160"/>
      <c r="DY139" s="160"/>
      <c r="DZ139" s="160"/>
      <c r="EA139" s="160"/>
      <c r="EB139" s="160"/>
      <c r="EC139" s="160"/>
      <c r="ED139" s="160"/>
      <c r="EE139" s="160"/>
      <c r="EF139" s="160"/>
      <c r="EG139" s="160"/>
      <c r="EH139" s="160"/>
      <c r="EI139" s="160"/>
      <c r="EJ139" s="160"/>
      <c r="EK139" s="160"/>
      <c r="EL139" s="160"/>
      <c r="EM139" s="160"/>
      <c r="EN139" s="160"/>
      <c r="EO139" s="160"/>
      <c r="EP139" s="160"/>
      <c r="EQ139" s="160"/>
      <c r="ER139" s="160"/>
      <c r="ES139" s="160"/>
      <c r="ET139" s="160"/>
      <c r="EU139" s="160"/>
      <c r="EV139" s="160"/>
      <c r="EW139" s="160"/>
      <c r="EX139" s="160"/>
      <c r="EY139" s="160"/>
      <c r="EZ139" s="160"/>
      <c r="FA139" s="160"/>
      <c r="FB139" s="160"/>
      <c r="FC139" s="160"/>
      <c r="FD139" s="160"/>
      <c r="FE139" s="160"/>
      <c r="FF139" s="160"/>
      <c r="FG139" s="160"/>
      <c r="FH139" s="160"/>
      <c r="FI139" s="160"/>
      <c r="FJ139" s="160"/>
      <c r="FK139" s="160"/>
      <c r="FL139" s="160"/>
      <c r="FM139" s="160"/>
      <c r="FN139" s="160"/>
      <c r="FO139" s="160"/>
      <c r="FP139" s="160"/>
      <c r="FQ139" s="160"/>
      <c r="FR139" s="160"/>
      <c r="FS139" s="160"/>
      <c r="FT139" s="160"/>
      <c r="FU139" s="160"/>
      <c r="FV139" s="160"/>
      <c r="FW139" s="160"/>
      <c r="FX139" s="160"/>
      <c r="FY139" s="160"/>
      <c r="FZ139" s="160"/>
      <c r="GA139" s="160"/>
      <c r="GB139" s="160"/>
      <c r="GC139" s="160"/>
      <c r="GD139" s="160"/>
      <c r="GE139" s="160"/>
      <c r="GF139" s="160"/>
      <c r="GG139" s="160"/>
      <c r="GH139" s="160"/>
      <c r="GI139" s="160"/>
      <c r="GJ139" s="160"/>
      <c r="GK139" s="160"/>
      <c r="GL139" s="160"/>
      <c r="GM139" s="160"/>
      <c r="GN139" s="160"/>
      <c r="GO139" s="160"/>
      <c r="GP139" s="160"/>
      <c r="GQ139" s="160"/>
      <c r="GR139" s="160"/>
      <c r="GS139" s="160"/>
      <c r="GT139" s="160"/>
      <c r="GU139" s="160"/>
      <c r="GV139" s="160"/>
      <c r="GW139" s="160"/>
      <c r="GX139" s="160"/>
      <c r="GY139" s="160"/>
      <c r="GZ139" s="160"/>
      <c r="HA139" s="160"/>
      <c r="HB139" s="160"/>
      <c r="HC139" s="160"/>
      <c r="HD139" s="160"/>
      <c r="HE139" s="160"/>
      <c r="HF139" s="160"/>
      <c r="HG139" s="160"/>
      <c r="HH139" s="160"/>
      <c r="HI139" s="160"/>
      <c r="HJ139" s="160"/>
      <c r="HK139" s="160"/>
      <c r="HL139" s="160"/>
      <c r="HM139" s="160"/>
      <c r="HN139" s="160"/>
      <c r="HO139" s="160"/>
      <c r="HP139" s="160"/>
      <c r="HQ139" s="160"/>
      <c r="HR139" s="160"/>
      <c r="HS139" s="160"/>
      <c r="HT139" s="160"/>
      <c r="HU139" s="160"/>
      <c r="HV139" s="160"/>
      <c r="HW139" s="160"/>
      <c r="HX139" s="160"/>
      <c r="HY139" s="160"/>
      <c r="HZ139" s="160"/>
      <c r="IA139" s="160"/>
      <c r="IB139" s="160"/>
      <c r="IC139" s="160"/>
      <c r="ID139" s="160"/>
      <c r="IE139" s="160"/>
      <c r="IF139" s="160"/>
      <c r="IG139" s="160"/>
      <c r="IH139" s="160"/>
      <c r="II139" s="160"/>
      <c r="IJ139" s="160"/>
      <c r="IK139" s="160"/>
      <c r="IL139" s="160"/>
      <c r="IM139" s="160"/>
      <c r="IN139" s="160"/>
      <c r="IO139" s="160"/>
      <c r="IP139" s="160"/>
      <c r="IQ139" s="160"/>
      <c r="IR139" s="160"/>
      <c r="IS139" s="160"/>
      <c r="IT139" s="160"/>
      <c r="IU139" s="160"/>
      <c r="IV139" s="160"/>
      <c r="IW139" s="160"/>
      <c r="IX139" s="160"/>
      <c r="IY139" s="160"/>
      <c r="IZ139" s="160"/>
      <c r="JA139" s="160"/>
      <c r="JB139" s="160"/>
      <c r="JC139" s="160"/>
      <c r="JD139" s="160"/>
      <c r="JE139" s="160"/>
      <c r="JF139" s="160"/>
      <c r="JG139" s="160"/>
      <c r="JH139" s="160"/>
      <c r="JI139" s="160"/>
      <c r="JJ139" s="160"/>
      <c r="JK139" s="160"/>
      <c r="JL139" s="160"/>
      <c r="JM139" s="160"/>
      <c r="JN139" s="160"/>
      <c r="JO139" s="160"/>
      <c r="JP139" s="160"/>
      <c r="JQ139" s="160"/>
      <c r="JR139" s="160"/>
      <c r="JS139" s="160"/>
      <c r="JT139" s="160"/>
      <c r="JU139" s="160"/>
      <c r="JV139" s="160"/>
      <c r="JW139" s="160"/>
      <c r="JX139" s="160"/>
      <c r="JY139" s="160"/>
      <c r="JZ139" s="160"/>
      <c r="KA139" s="160"/>
      <c r="KB139" s="160"/>
    </row>
    <row r="140" spans="1:288" s="255" customFormat="1" ht="63" hidden="1" x14ac:dyDescent="0.3">
      <c r="A140" s="259" t="s">
        <v>312</v>
      </c>
      <c r="B140" s="209" t="s">
        <v>220</v>
      </c>
      <c r="C140" s="210">
        <f>ROUNDDOWN('7990NTP-P'!$K$49-('7990NTP-P'!$K$49*0.235),2)</f>
        <v>0</v>
      </c>
      <c r="D140" s="226">
        <f>'7990NTP-P'!C49</f>
        <v>0</v>
      </c>
      <c r="E140" s="262" t="s">
        <v>312</v>
      </c>
      <c r="F140" s="212" t="s">
        <v>220</v>
      </c>
      <c r="G140" s="210">
        <f>ROUNDDOWN('7990NTP-P'!$L$49-('7990NTP-P'!$L$49*0.235),2)</f>
        <v>0</v>
      </c>
      <c r="H140" s="226">
        <f>'7990NTP-P'!D49</f>
        <v>0</v>
      </c>
      <c r="I140" s="258" t="s">
        <v>224</v>
      </c>
      <c r="J140" s="212" t="s">
        <v>220</v>
      </c>
      <c r="K140" s="210">
        <f>ROUNDDOWN('7990NTP-P'!$M$49-('7990NTP-P'!$M$49*0.235),2)</f>
        <v>0</v>
      </c>
      <c r="L140" s="226">
        <f>'7990NTP-P'!E49</f>
        <v>0</v>
      </c>
      <c r="M140" s="258" t="s">
        <v>224</v>
      </c>
      <c r="N140" s="212" t="s">
        <v>220</v>
      </c>
      <c r="O140" s="214">
        <f>ROUNDDOWN('7990NTP-P'!N49-('7990NTP-P'!N49*0.235),2)</f>
        <v>0</v>
      </c>
      <c r="P140" s="226">
        <f>'7990NTP-P'!F49</f>
        <v>0</v>
      </c>
      <c r="Q140" s="258" t="s">
        <v>224</v>
      </c>
      <c r="R140" s="212" t="s">
        <v>220</v>
      </c>
      <c r="S140" s="214">
        <f>ROUNDDOWN('7990NTP-P'!O49-('7990NTP-P'!O49*0.235),2)</f>
        <v>0</v>
      </c>
      <c r="T140" s="226">
        <f>'7990NTP-P'!G49</f>
        <v>0</v>
      </c>
      <c r="U140" s="262" t="s">
        <v>312</v>
      </c>
      <c r="V140" s="212" t="s">
        <v>220</v>
      </c>
      <c r="W140" s="210">
        <f>ROUNDDOWN('7990NTP-P'!P49-('7990NTP-P'!P49*0.235),2)</f>
        <v>0</v>
      </c>
      <c r="X140" s="226">
        <f>'7990NTP-P'!H49</f>
        <v>0</v>
      </c>
      <c r="Y140" s="258" t="s">
        <v>224</v>
      </c>
      <c r="Z140" s="212" t="s">
        <v>220</v>
      </c>
      <c r="AA140" s="210">
        <f>ROUNDDOWN('7990NTP-P'!Q49-('7990NTP-P'!Q49*0.235),2)</f>
        <v>0</v>
      </c>
      <c r="AB140" s="226">
        <f>'7990NTP-P'!I49</f>
        <v>0</v>
      </c>
      <c r="AC140" s="216">
        <f t="shared" si="2"/>
        <v>0</v>
      </c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0"/>
      <c r="CB140" s="160"/>
      <c r="CC140" s="160"/>
      <c r="CD140" s="160"/>
      <c r="CE140" s="160"/>
      <c r="CF140" s="160"/>
      <c r="CG140" s="160"/>
      <c r="CH140" s="160"/>
      <c r="CI140" s="160"/>
      <c r="CJ140" s="160"/>
      <c r="CK140" s="160"/>
      <c r="CL140" s="160"/>
      <c r="CM140" s="160"/>
      <c r="CN140" s="160"/>
      <c r="CO140" s="160"/>
      <c r="CP140" s="160"/>
      <c r="CQ140" s="160"/>
      <c r="CR140" s="160"/>
      <c r="CS140" s="160"/>
      <c r="CT140" s="160"/>
      <c r="CU140" s="160"/>
      <c r="CV140" s="160"/>
      <c r="CW140" s="160"/>
      <c r="CX140" s="160"/>
      <c r="CY140" s="160"/>
      <c r="CZ140" s="160"/>
      <c r="DA140" s="160"/>
      <c r="DB140" s="160"/>
      <c r="DC140" s="160"/>
      <c r="DD140" s="160"/>
      <c r="DE140" s="160"/>
      <c r="DF140" s="160"/>
      <c r="DG140" s="160"/>
      <c r="DH140" s="160"/>
      <c r="DI140" s="160"/>
      <c r="DJ140" s="160"/>
      <c r="DK140" s="160"/>
      <c r="DL140" s="160"/>
      <c r="DM140" s="160"/>
      <c r="DN140" s="160"/>
      <c r="DO140" s="160"/>
      <c r="DP140" s="160"/>
      <c r="DQ140" s="160"/>
      <c r="DR140" s="160"/>
      <c r="DS140" s="160"/>
      <c r="DT140" s="160"/>
      <c r="DU140" s="160"/>
      <c r="DV140" s="160"/>
      <c r="DW140" s="160"/>
      <c r="DX140" s="160"/>
      <c r="DY140" s="160"/>
      <c r="DZ140" s="160"/>
      <c r="EA140" s="160"/>
      <c r="EB140" s="160"/>
      <c r="EC140" s="160"/>
      <c r="ED140" s="160"/>
      <c r="EE140" s="160"/>
      <c r="EF140" s="160"/>
      <c r="EG140" s="160"/>
      <c r="EH140" s="160"/>
      <c r="EI140" s="160"/>
      <c r="EJ140" s="160"/>
      <c r="EK140" s="160"/>
      <c r="EL140" s="160"/>
      <c r="EM140" s="160"/>
      <c r="EN140" s="160"/>
      <c r="EO140" s="160"/>
      <c r="EP140" s="160"/>
      <c r="EQ140" s="160"/>
      <c r="ER140" s="160"/>
      <c r="ES140" s="160"/>
      <c r="ET140" s="160"/>
      <c r="EU140" s="160"/>
      <c r="EV140" s="160"/>
      <c r="EW140" s="160"/>
      <c r="EX140" s="160"/>
      <c r="EY140" s="160"/>
      <c r="EZ140" s="160"/>
      <c r="FA140" s="160"/>
      <c r="FB140" s="160"/>
      <c r="FC140" s="160"/>
      <c r="FD140" s="160"/>
      <c r="FE140" s="160"/>
      <c r="FF140" s="160"/>
      <c r="FG140" s="160"/>
      <c r="FH140" s="160"/>
      <c r="FI140" s="160"/>
      <c r="FJ140" s="160"/>
      <c r="FK140" s="160"/>
      <c r="FL140" s="160"/>
      <c r="FM140" s="160"/>
      <c r="FN140" s="160"/>
      <c r="FO140" s="160"/>
      <c r="FP140" s="160"/>
      <c r="FQ140" s="160"/>
      <c r="FR140" s="160"/>
      <c r="FS140" s="160"/>
      <c r="FT140" s="160"/>
      <c r="FU140" s="160"/>
      <c r="FV140" s="160"/>
      <c r="FW140" s="160"/>
      <c r="FX140" s="160"/>
      <c r="FY140" s="160"/>
      <c r="FZ140" s="160"/>
      <c r="GA140" s="160"/>
      <c r="GB140" s="160"/>
      <c r="GC140" s="160"/>
      <c r="GD140" s="160"/>
      <c r="GE140" s="160"/>
      <c r="GF140" s="160"/>
      <c r="GG140" s="160"/>
      <c r="GH140" s="160"/>
      <c r="GI140" s="160"/>
      <c r="GJ140" s="160"/>
      <c r="GK140" s="160"/>
      <c r="GL140" s="160"/>
      <c r="GM140" s="160"/>
      <c r="GN140" s="160"/>
      <c r="GO140" s="160"/>
      <c r="GP140" s="160"/>
      <c r="GQ140" s="160"/>
      <c r="GR140" s="160"/>
      <c r="GS140" s="160"/>
      <c r="GT140" s="160"/>
      <c r="GU140" s="160"/>
      <c r="GV140" s="160"/>
      <c r="GW140" s="160"/>
      <c r="GX140" s="160"/>
      <c r="GY140" s="160"/>
      <c r="GZ140" s="160"/>
      <c r="HA140" s="160"/>
      <c r="HB140" s="160"/>
      <c r="HC140" s="160"/>
      <c r="HD140" s="160"/>
      <c r="HE140" s="160"/>
      <c r="HF140" s="160"/>
      <c r="HG140" s="160"/>
      <c r="HH140" s="160"/>
      <c r="HI140" s="160"/>
      <c r="HJ140" s="160"/>
      <c r="HK140" s="160"/>
      <c r="HL140" s="160"/>
      <c r="HM140" s="160"/>
      <c r="HN140" s="160"/>
      <c r="HO140" s="160"/>
      <c r="HP140" s="160"/>
      <c r="HQ140" s="160"/>
      <c r="HR140" s="160"/>
      <c r="HS140" s="160"/>
      <c r="HT140" s="160"/>
      <c r="HU140" s="160"/>
      <c r="HV140" s="160"/>
      <c r="HW140" s="160"/>
      <c r="HX140" s="160"/>
      <c r="HY140" s="160"/>
      <c r="HZ140" s="160"/>
      <c r="IA140" s="160"/>
      <c r="IB140" s="160"/>
      <c r="IC140" s="160"/>
      <c r="ID140" s="160"/>
      <c r="IE140" s="160"/>
      <c r="IF140" s="160"/>
      <c r="IG140" s="160"/>
      <c r="IH140" s="160"/>
      <c r="II140" s="160"/>
      <c r="IJ140" s="160"/>
      <c r="IK140" s="160"/>
      <c r="IL140" s="160"/>
      <c r="IM140" s="160"/>
      <c r="IN140" s="160"/>
      <c r="IO140" s="160"/>
      <c r="IP140" s="160"/>
      <c r="IQ140" s="160"/>
      <c r="IR140" s="160"/>
      <c r="IS140" s="160"/>
      <c r="IT140" s="160"/>
      <c r="IU140" s="160"/>
      <c r="IV140" s="160"/>
      <c r="IW140" s="160"/>
      <c r="IX140" s="160"/>
      <c r="IY140" s="160"/>
      <c r="IZ140" s="160"/>
      <c r="JA140" s="160"/>
      <c r="JB140" s="160"/>
      <c r="JC140" s="160"/>
      <c r="JD140" s="160"/>
      <c r="JE140" s="160"/>
      <c r="JF140" s="160"/>
      <c r="JG140" s="160"/>
      <c r="JH140" s="160"/>
      <c r="JI140" s="160"/>
      <c r="JJ140" s="160"/>
      <c r="JK140" s="160"/>
      <c r="JL140" s="160"/>
      <c r="JM140" s="160"/>
      <c r="JN140" s="160"/>
      <c r="JO140" s="160"/>
      <c r="JP140" s="160"/>
      <c r="JQ140" s="160"/>
      <c r="JR140" s="160"/>
      <c r="JS140" s="160"/>
      <c r="JT140" s="160"/>
      <c r="JU140" s="160"/>
      <c r="JV140" s="160"/>
      <c r="JW140" s="160"/>
      <c r="JX140" s="160"/>
      <c r="JY140" s="160"/>
      <c r="JZ140" s="160"/>
      <c r="KA140" s="160"/>
      <c r="KB140" s="160"/>
    </row>
    <row r="141" spans="1:288" s="255" customFormat="1" ht="63" hidden="1" x14ac:dyDescent="0.3">
      <c r="A141" s="259" t="s">
        <v>313</v>
      </c>
      <c r="B141" s="209" t="s">
        <v>314</v>
      </c>
      <c r="C141" s="210">
        <f>ROUNDUP('7990NTP-P'!$K$49*0.235,2)</f>
        <v>0</v>
      </c>
      <c r="D141" s="232"/>
      <c r="E141" s="262" t="s">
        <v>313</v>
      </c>
      <c r="F141" s="212" t="s">
        <v>314</v>
      </c>
      <c r="G141" s="210">
        <f>ROUNDUP('7990NTP-P'!$L$49*0.235,2)</f>
        <v>0</v>
      </c>
      <c r="H141" s="232"/>
      <c r="I141" s="258" t="s">
        <v>225</v>
      </c>
      <c r="J141" s="212" t="s">
        <v>221</v>
      </c>
      <c r="K141" s="210">
        <f>ROUNDUP('7990NTP-P'!$M$49*0.235,2)</f>
        <v>0</v>
      </c>
      <c r="L141" s="232"/>
      <c r="M141" s="258" t="s">
        <v>225</v>
      </c>
      <c r="N141" s="212" t="s">
        <v>221</v>
      </c>
      <c r="O141" s="214">
        <f>ROUNDUP('7990NTP-P'!N49*0.235,2)</f>
        <v>0</v>
      </c>
      <c r="P141" s="265"/>
      <c r="Q141" s="258" t="s">
        <v>225</v>
      </c>
      <c r="R141" s="212" t="s">
        <v>221</v>
      </c>
      <c r="S141" s="214">
        <f>ROUNDUP('7990NTP-P'!O49*0.235,2)</f>
        <v>0</v>
      </c>
      <c r="T141" s="265"/>
      <c r="U141" s="262" t="s">
        <v>313</v>
      </c>
      <c r="V141" s="212" t="s">
        <v>314</v>
      </c>
      <c r="W141" s="210">
        <f>ROUNDUP('7990NTP-P'!P49*0.235,2)</f>
        <v>0</v>
      </c>
      <c r="X141" s="232"/>
      <c r="Y141" s="258" t="s">
        <v>225</v>
      </c>
      <c r="Z141" s="212" t="s">
        <v>221</v>
      </c>
      <c r="AA141" s="210">
        <f>ROUNDUP('7990NTP-P'!Q49*0.235,2)</f>
        <v>0</v>
      </c>
      <c r="AB141" s="232"/>
      <c r="AC141" s="216">
        <f t="shared" si="2"/>
        <v>0</v>
      </c>
      <c r="AD141" s="182"/>
      <c r="AE141" s="182"/>
      <c r="AF141" s="182"/>
      <c r="AG141" s="182"/>
      <c r="AH141" s="182"/>
      <c r="AI141" s="182"/>
      <c r="AJ141" s="182"/>
      <c r="AK141" s="182"/>
      <c r="AL141" s="182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  <c r="BS141" s="160"/>
      <c r="BT141" s="160"/>
      <c r="BU141" s="160"/>
      <c r="BV141" s="160"/>
      <c r="BW141" s="160"/>
      <c r="BX141" s="160"/>
      <c r="BY141" s="160"/>
      <c r="BZ141" s="160"/>
      <c r="CA141" s="160"/>
      <c r="CB141" s="160"/>
      <c r="CC141" s="160"/>
      <c r="CD141" s="160"/>
      <c r="CE141" s="160"/>
      <c r="CF141" s="160"/>
      <c r="CG141" s="160"/>
      <c r="CH141" s="160"/>
      <c r="CI141" s="160"/>
      <c r="CJ141" s="160"/>
      <c r="CK141" s="160"/>
      <c r="CL141" s="160"/>
      <c r="CM141" s="160"/>
      <c r="CN141" s="160"/>
      <c r="CO141" s="160"/>
      <c r="CP141" s="160"/>
      <c r="CQ141" s="160"/>
      <c r="CR141" s="160"/>
      <c r="CS141" s="160"/>
      <c r="CT141" s="160"/>
      <c r="CU141" s="160"/>
      <c r="CV141" s="160"/>
      <c r="CW141" s="160"/>
      <c r="CX141" s="160"/>
      <c r="CY141" s="160"/>
      <c r="CZ141" s="160"/>
      <c r="DA141" s="160"/>
      <c r="DB141" s="160"/>
      <c r="DC141" s="160"/>
      <c r="DD141" s="160"/>
      <c r="DE141" s="160"/>
      <c r="DF141" s="160"/>
      <c r="DG141" s="160"/>
      <c r="DH141" s="160"/>
      <c r="DI141" s="160"/>
      <c r="DJ141" s="160"/>
      <c r="DK141" s="160"/>
      <c r="DL141" s="160"/>
      <c r="DM141" s="160"/>
      <c r="DN141" s="160"/>
      <c r="DO141" s="160"/>
      <c r="DP141" s="160"/>
      <c r="DQ141" s="160"/>
      <c r="DR141" s="160"/>
      <c r="DS141" s="160"/>
      <c r="DT141" s="160"/>
      <c r="DU141" s="160"/>
      <c r="DV141" s="160"/>
      <c r="DW141" s="160"/>
      <c r="DX141" s="160"/>
      <c r="DY141" s="160"/>
      <c r="DZ141" s="160"/>
      <c r="EA141" s="160"/>
      <c r="EB141" s="160"/>
      <c r="EC141" s="160"/>
      <c r="ED141" s="160"/>
      <c r="EE141" s="160"/>
      <c r="EF141" s="160"/>
      <c r="EG141" s="160"/>
      <c r="EH141" s="160"/>
      <c r="EI141" s="160"/>
      <c r="EJ141" s="160"/>
      <c r="EK141" s="160"/>
      <c r="EL141" s="160"/>
      <c r="EM141" s="160"/>
      <c r="EN141" s="160"/>
      <c r="EO141" s="160"/>
      <c r="EP141" s="160"/>
      <c r="EQ141" s="160"/>
      <c r="ER141" s="160"/>
      <c r="ES141" s="160"/>
      <c r="ET141" s="160"/>
      <c r="EU141" s="160"/>
      <c r="EV141" s="160"/>
      <c r="EW141" s="160"/>
      <c r="EX141" s="160"/>
      <c r="EY141" s="160"/>
      <c r="EZ141" s="160"/>
      <c r="FA141" s="160"/>
      <c r="FB141" s="160"/>
      <c r="FC141" s="160"/>
      <c r="FD141" s="160"/>
      <c r="FE141" s="160"/>
      <c r="FF141" s="160"/>
      <c r="FG141" s="160"/>
      <c r="FH141" s="160"/>
      <c r="FI141" s="160"/>
      <c r="FJ141" s="160"/>
      <c r="FK141" s="160"/>
      <c r="FL141" s="160"/>
      <c r="FM141" s="160"/>
      <c r="FN141" s="160"/>
      <c r="FO141" s="160"/>
      <c r="FP141" s="160"/>
      <c r="FQ141" s="160"/>
      <c r="FR141" s="160"/>
      <c r="FS141" s="160"/>
      <c r="FT141" s="160"/>
      <c r="FU141" s="160"/>
      <c r="FV141" s="160"/>
      <c r="FW141" s="160"/>
      <c r="FX141" s="160"/>
      <c r="FY141" s="160"/>
      <c r="FZ141" s="160"/>
      <c r="GA141" s="160"/>
      <c r="GB141" s="160"/>
      <c r="GC141" s="160"/>
      <c r="GD141" s="160"/>
      <c r="GE141" s="160"/>
      <c r="GF141" s="160"/>
      <c r="GG141" s="160"/>
      <c r="GH141" s="160"/>
      <c r="GI141" s="160"/>
      <c r="GJ141" s="160"/>
      <c r="GK141" s="160"/>
      <c r="GL141" s="160"/>
      <c r="GM141" s="160"/>
      <c r="GN141" s="160"/>
      <c r="GO141" s="160"/>
      <c r="GP141" s="160"/>
      <c r="GQ141" s="160"/>
      <c r="GR141" s="160"/>
      <c r="GS141" s="160"/>
      <c r="GT141" s="160"/>
      <c r="GU141" s="160"/>
      <c r="GV141" s="160"/>
      <c r="GW141" s="160"/>
      <c r="GX141" s="160"/>
      <c r="GY141" s="160"/>
      <c r="GZ141" s="160"/>
      <c r="HA141" s="160"/>
      <c r="HB141" s="160"/>
      <c r="HC141" s="160"/>
      <c r="HD141" s="160"/>
      <c r="HE141" s="160"/>
      <c r="HF141" s="160"/>
      <c r="HG141" s="160"/>
      <c r="HH141" s="160"/>
      <c r="HI141" s="160"/>
      <c r="HJ141" s="160"/>
      <c r="HK141" s="160"/>
      <c r="HL141" s="160"/>
      <c r="HM141" s="160"/>
      <c r="HN141" s="160"/>
      <c r="HO141" s="160"/>
      <c r="HP141" s="160"/>
      <c r="HQ141" s="160"/>
      <c r="HR141" s="160"/>
      <c r="HS141" s="160"/>
      <c r="HT141" s="160"/>
      <c r="HU141" s="160"/>
      <c r="HV141" s="160"/>
      <c r="HW141" s="160"/>
      <c r="HX141" s="160"/>
      <c r="HY141" s="160"/>
      <c r="HZ141" s="160"/>
      <c r="IA141" s="160"/>
      <c r="IB141" s="160"/>
      <c r="IC141" s="160"/>
      <c r="ID141" s="160"/>
      <c r="IE141" s="160"/>
      <c r="IF141" s="160"/>
      <c r="IG141" s="160"/>
      <c r="IH141" s="160"/>
      <c r="II141" s="160"/>
      <c r="IJ141" s="160"/>
      <c r="IK141" s="160"/>
      <c r="IL141" s="160"/>
      <c r="IM141" s="160"/>
      <c r="IN141" s="160"/>
      <c r="IO141" s="160"/>
      <c r="IP141" s="160"/>
      <c r="IQ141" s="160"/>
      <c r="IR141" s="160"/>
      <c r="IS141" s="160"/>
      <c r="IT141" s="160"/>
      <c r="IU141" s="160"/>
      <c r="IV141" s="160"/>
      <c r="IW141" s="160"/>
      <c r="IX141" s="160"/>
      <c r="IY141" s="160"/>
      <c r="IZ141" s="160"/>
      <c r="JA141" s="160"/>
      <c r="JB141" s="160"/>
      <c r="JC141" s="160"/>
      <c r="JD141" s="160"/>
      <c r="JE141" s="160"/>
      <c r="JF141" s="160"/>
      <c r="JG141" s="160"/>
      <c r="JH141" s="160"/>
      <c r="JI141" s="160"/>
      <c r="JJ141" s="160"/>
      <c r="JK141" s="160"/>
      <c r="JL141" s="160"/>
      <c r="JM141" s="160"/>
      <c r="JN141" s="160"/>
      <c r="JO141" s="160"/>
      <c r="JP141" s="160"/>
      <c r="JQ141" s="160"/>
      <c r="JR141" s="160"/>
      <c r="JS141" s="160"/>
      <c r="JT141" s="160"/>
      <c r="JU141" s="160"/>
      <c r="JV141" s="160"/>
      <c r="JW141" s="160"/>
      <c r="JX141" s="160"/>
      <c r="JY141" s="160"/>
      <c r="JZ141" s="160"/>
      <c r="KA141" s="160"/>
      <c r="KB141" s="160"/>
    </row>
    <row r="142" spans="1:288" s="255" customFormat="1" ht="14" hidden="1" x14ac:dyDescent="0.3">
      <c r="A142" s="259"/>
      <c r="B142" s="209"/>
      <c r="C142" s="231"/>
      <c r="D142" s="232"/>
      <c r="E142" s="262"/>
      <c r="F142" s="212"/>
      <c r="G142" s="231"/>
      <c r="H142" s="232"/>
      <c r="I142" s="262"/>
      <c r="J142" s="263"/>
      <c r="K142" s="231"/>
      <c r="L142" s="232"/>
      <c r="M142" s="262"/>
      <c r="N142" s="264"/>
      <c r="O142" s="265"/>
      <c r="P142" s="265"/>
      <c r="Q142" s="266"/>
      <c r="R142" s="267"/>
      <c r="S142" s="265"/>
      <c r="T142" s="265"/>
      <c r="U142" s="266"/>
      <c r="V142" s="267"/>
      <c r="W142" s="210"/>
      <c r="X142" s="232"/>
      <c r="Y142" s="262"/>
      <c r="Z142" s="212"/>
      <c r="AA142" s="268"/>
      <c r="AB142" s="232"/>
      <c r="AC142" s="216"/>
      <c r="AD142" s="182"/>
      <c r="AE142" s="182"/>
      <c r="AF142" s="182"/>
      <c r="AG142" s="182"/>
      <c r="AH142" s="182"/>
      <c r="AI142" s="182"/>
      <c r="AJ142" s="182"/>
      <c r="AK142" s="182"/>
      <c r="AL142" s="182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  <c r="BL142" s="160"/>
      <c r="BM142" s="160"/>
      <c r="BN142" s="160"/>
      <c r="BO142" s="160"/>
      <c r="BP142" s="160"/>
      <c r="BQ142" s="160"/>
      <c r="BR142" s="160"/>
      <c r="BS142" s="160"/>
      <c r="BT142" s="160"/>
      <c r="BU142" s="160"/>
      <c r="BV142" s="160"/>
      <c r="BW142" s="160"/>
      <c r="BX142" s="160"/>
      <c r="BY142" s="160"/>
      <c r="BZ142" s="160"/>
      <c r="CA142" s="160"/>
      <c r="CB142" s="160"/>
      <c r="CC142" s="160"/>
      <c r="CD142" s="160"/>
      <c r="CE142" s="160"/>
      <c r="CF142" s="160"/>
      <c r="CG142" s="160"/>
      <c r="CH142" s="160"/>
      <c r="CI142" s="160"/>
      <c r="CJ142" s="160"/>
      <c r="CK142" s="160"/>
      <c r="CL142" s="160"/>
      <c r="CM142" s="160"/>
      <c r="CN142" s="160"/>
      <c r="CO142" s="160"/>
      <c r="CP142" s="160"/>
      <c r="CQ142" s="160"/>
      <c r="CR142" s="160"/>
      <c r="CS142" s="160"/>
      <c r="CT142" s="160"/>
      <c r="CU142" s="160"/>
      <c r="CV142" s="160"/>
      <c r="CW142" s="160"/>
      <c r="CX142" s="160"/>
      <c r="CY142" s="160"/>
      <c r="CZ142" s="160"/>
      <c r="DA142" s="160"/>
      <c r="DB142" s="160"/>
      <c r="DC142" s="160"/>
      <c r="DD142" s="160"/>
      <c r="DE142" s="160"/>
      <c r="DF142" s="160"/>
      <c r="DG142" s="160"/>
      <c r="DH142" s="160"/>
      <c r="DI142" s="160"/>
      <c r="DJ142" s="160"/>
      <c r="DK142" s="160"/>
      <c r="DL142" s="160"/>
      <c r="DM142" s="160"/>
      <c r="DN142" s="160"/>
      <c r="DO142" s="160"/>
      <c r="DP142" s="160"/>
      <c r="DQ142" s="160"/>
      <c r="DR142" s="160"/>
      <c r="DS142" s="160"/>
      <c r="DT142" s="160"/>
      <c r="DU142" s="160"/>
      <c r="DV142" s="160"/>
      <c r="DW142" s="160"/>
      <c r="DX142" s="160"/>
      <c r="DY142" s="160"/>
      <c r="DZ142" s="160"/>
      <c r="EA142" s="160"/>
      <c r="EB142" s="160"/>
      <c r="EC142" s="160"/>
      <c r="ED142" s="160"/>
      <c r="EE142" s="160"/>
      <c r="EF142" s="160"/>
      <c r="EG142" s="160"/>
      <c r="EH142" s="160"/>
      <c r="EI142" s="160"/>
      <c r="EJ142" s="160"/>
      <c r="EK142" s="160"/>
      <c r="EL142" s="160"/>
      <c r="EM142" s="160"/>
      <c r="EN142" s="160"/>
      <c r="EO142" s="160"/>
      <c r="EP142" s="160"/>
      <c r="EQ142" s="160"/>
      <c r="ER142" s="160"/>
      <c r="ES142" s="160"/>
      <c r="ET142" s="160"/>
      <c r="EU142" s="160"/>
      <c r="EV142" s="160"/>
      <c r="EW142" s="160"/>
      <c r="EX142" s="160"/>
      <c r="EY142" s="160"/>
      <c r="EZ142" s="160"/>
      <c r="FA142" s="160"/>
      <c r="FB142" s="160"/>
      <c r="FC142" s="160"/>
      <c r="FD142" s="160"/>
      <c r="FE142" s="160"/>
      <c r="FF142" s="160"/>
      <c r="FG142" s="160"/>
      <c r="FH142" s="160"/>
      <c r="FI142" s="160"/>
      <c r="FJ142" s="160"/>
      <c r="FK142" s="160"/>
      <c r="FL142" s="160"/>
      <c r="FM142" s="160"/>
      <c r="FN142" s="160"/>
      <c r="FO142" s="160"/>
      <c r="FP142" s="160"/>
      <c r="FQ142" s="160"/>
      <c r="FR142" s="160"/>
      <c r="FS142" s="160"/>
      <c r="FT142" s="160"/>
      <c r="FU142" s="160"/>
      <c r="FV142" s="160"/>
      <c r="FW142" s="160"/>
      <c r="FX142" s="160"/>
      <c r="FY142" s="160"/>
      <c r="FZ142" s="160"/>
      <c r="GA142" s="160"/>
      <c r="GB142" s="160"/>
      <c r="GC142" s="160"/>
      <c r="GD142" s="160"/>
      <c r="GE142" s="160"/>
      <c r="GF142" s="160"/>
      <c r="GG142" s="160"/>
      <c r="GH142" s="160"/>
      <c r="GI142" s="160"/>
      <c r="GJ142" s="160"/>
      <c r="GK142" s="160"/>
      <c r="GL142" s="160"/>
      <c r="GM142" s="160"/>
      <c r="GN142" s="160"/>
      <c r="GO142" s="160"/>
      <c r="GP142" s="160"/>
      <c r="GQ142" s="160"/>
      <c r="GR142" s="160"/>
      <c r="GS142" s="160"/>
      <c r="GT142" s="160"/>
      <c r="GU142" s="160"/>
      <c r="GV142" s="160"/>
      <c r="GW142" s="160"/>
      <c r="GX142" s="160"/>
      <c r="GY142" s="160"/>
      <c r="GZ142" s="160"/>
      <c r="HA142" s="160"/>
      <c r="HB142" s="160"/>
      <c r="HC142" s="160"/>
      <c r="HD142" s="160"/>
      <c r="HE142" s="160"/>
      <c r="HF142" s="160"/>
      <c r="HG142" s="160"/>
      <c r="HH142" s="160"/>
      <c r="HI142" s="160"/>
      <c r="HJ142" s="160"/>
      <c r="HK142" s="160"/>
      <c r="HL142" s="160"/>
      <c r="HM142" s="160"/>
      <c r="HN142" s="160"/>
      <c r="HO142" s="160"/>
      <c r="HP142" s="160"/>
      <c r="HQ142" s="160"/>
      <c r="HR142" s="160"/>
      <c r="HS142" s="160"/>
      <c r="HT142" s="160"/>
      <c r="HU142" s="160"/>
      <c r="HV142" s="160"/>
      <c r="HW142" s="160"/>
      <c r="HX142" s="160"/>
      <c r="HY142" s="160"/>
      <c r="HZ142" s="160"/>
      <c r="IA142" s="160"/>
      <c r="IB142" s="160"/>
      <c r="IC142" s="160"/>
      <c r="ID142" s="160"/>
      <c r="IE142" s="160"/>
      <c r="IF142" s="160"/>
      <c r="IG142" s="160"/>
      <c r="IH142" s="160"/>
      <c r="II142" s="160"/>
      <c r="IJ142" s="160"/>
      <c r="IK142" s="160"/>
      <c r="IL142" s="160"/>
      <c r="IM142" s="160"/>
      <c r="IN142" s="160"/>
      <c r="IO142" s="160"/>
      <c r="IP142" s="160"/>
      <c r="IQ142" s="160"/>
      <c r="IR142" s="160"/>
      <c r="IS142" s="160"/>
      <c r="IT142" s="160"/>
      <c r="IU142" s="160"/>
      <c r="IV142" s="160"/>
      <c r="IW142" s="160"/>
      <c r="IX142" s="160"/>
      <c r="IY142" s="160"/>
      <c r="IZ142" s="160"/>
      <c r="JA142" s="160"/>
      <c r="JB142" s="160"/>
      <c r="JC142" s="160"/>
      <c r="JD142" s="160"/>
      <c r="JE142" s="160"/>
      <c r="JF142" s="160"/>
      <c r="JG142" s="160"/>
      <c r="JH142" s="160"/>
      <c r="JI142" s="160"/>
      <c r="JJ142" s="160"/>
      <c r="JK142" s="160"/>
      <c r="JL142" s="160"/>
      <c r="JM142" s="160"/>
      <c r="JN142" s="160"/>
      <c r="JO142" s="160"/>
      <c r="JP142" s="160"/>
      <c r="JQ142" s="160"/>
      <c r="JR142" s="160"/>
      <c r="JS142" s="160"/>
      <c r="JT142" s="160"/>
      <c r="JU142" s="160"/>
      <c r="JV142" s="160"/>
      <c r="JW142" s="160"/>
      <c r="JX142" s="160"/>
      <c r="JY142" s="160"/>
      <c r="JZ142" s="160"/>
      <c r="KA142" s="160"/>
      <c r="KB142" s="160"/>
    </row>
    <row r="143" spans="1:288" s="255" customFormat="1" ht="63" hidden="1" x14ac:dyDescent="0.3">
      <c r="A143" s="259" t="s">
        <v>315</v>
      </c>
      <c r="B143" s="209" t="s">
        <v>317</v>
      </c>
      <c r="C143" s="210">
        <f>ROUNDDOWN('7990NTP-P'!$K$50-('7990NTP-P'!$K$50*0.1916),2)</f>
        <v>0</v>
      </c>
      <c r="D143" s="226">
        <f>'7990NTP-P'!C50</f>
        <v>0</v>
      </c>
      <c r="E143" s="262" t="s">
        <v>315</v>
      </c>
      <c r="F143" s="212" t="s">
        <v>317</v>
      </c>
      <c r="G143" s="210">
        <f>ROUNDDOWN('7990NTP-P'!$L$50-('7990NTP-P'!$L$50*0.1916),2)</f>
        <v>0</v>
      </c>
      <c r="H143" s="226">
        <f>'7990NTP-P'!D50</f>
        <v>0</v>
      </c>
      <c r="I143" s="258" t="s">
        <v>222</v>
      </c>
      <c r="J143" s="212" t="s">
        <v>226</v>
      </c>
      <c r="K143" s="210">
        <f>ROUNDDOWN('7990NTP-P'!$M$50-('7990NTP-P'!$M$50*0.1916),2)</f>
        <v>0</v>
      </c>
      <c r="L143" s="226">
        <f>'7990NTP-P'!E50</f>
        <v>0</v>
      </c>
      <c r="M143" s="258" t="s">
        <v>222</v>
      </c>
      <c r="N143" s="212" t="s">
        <v>226</v>
      </c>
      <c r="O143" s="214">
        <f>ROUNDDOWN('7990NTP-P'!N50-('7990NTP-P'!N50*0.1916),2)</f>
        <v>0</v>
      </c>
      <c r="P143" s="226">
        <f>'7990NTP-P'!F50</f>
        <v>0</v>
      </c>
      <c r="Q143" s="258" t="s">
        <v>222</v>
      </c>
      <c r="R143" s="212" t="s">
        <v>226</v>
      </c>
      <c r="S143" s="214">
        <f>ROUNDDOWN('7990NTP-P'!O50-('7990NTP-P'!O50*0.1916),2)</f>
        <v>0</v>
      </c>
      <c r="T143" s="226">
        <f>'7990NTP-P'!G50</f>
        <v>0</v>
      </c>
      <c r="U143" s="262" t="s">
        <v>315</v>
      </c>
      <c r="V143" s="212" t="s">
        <v>317</v>
      </c>
      <c r="W143" s="210">
        <f>ROUNDDOWN('7990NTP-P'!P50-('7990NTP-P'!P50*0.1916),2)</f>
        <v>0</v>
      </c>
      <c r="X143" s="226">
        <f>'7990NTP-P'!H50</f>
        <v>0</v>
      </c>
      <c r="Y143" s="258" t="s">
        <v>222</v>
      </c>
      <c r="Z143" s="212" t="s">
        <v>226</v>
      </c>
      <c r="AA143" s="210">
        <f>ROUNDDOWN('7990NTP-P'!Q50-('7990NTP-P'!Q50*0.1916),2)</f>
        <v>0</v>
      </c>
      <c r="AB143" s="226">
        <f>'7990NTP-P'!I50</f>
        <v>0</v>
      </c>
      <c r="AC143" s="216">
        <f t="shared" si="2"/>
        <v>0</v>
      </c>
      <c r="AD143" s="182"/>
      <c r="AE143" s="182"/>
      <c r="AF143" s="182"/>
      <c r="AG143" s="182"/>
      <c r="AH143" s="182"/>
      <c r="AI143" s="182"/>
      <c r="AJ143" s="182"/>
      <c r="AK143" s="182"/>
      <c r="AL143" s="182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  <c r="BL143" s="160"/>
      <c r="BM143" s="160"/>
      <c r="BN143" s="160"/>
      <c r="BO143" s="160"/>
      <c r="BP143" s="160"/>
      <c r="BQ143" s="160"/>
      <c r="BR143" s="160"/>
      <c r="BS143" s="160"/>
      <c r="BT143" s="160"/>
      <c r="BU143" s="160"/>
      <c r="BV143" s="160"/>
      <c r="BW143" s="160"/>
      <c r="BX143" s="160"/>
      <c r="BY143" s="160"/>
      <c r="BZ143" s="160"/>
      <c r="CA143" s="160"/>
      <c r="CB143" s="160"/>
      <c r="CC143" s="160"/>
      <c r="CD143" s="160"/>
      <c r="CE143" s="160"/>
      <c r="CF143" s="160"/>
      <c r="CG143" s="160"/>
      <c r="CH143" s="160"/>
      <c r="CI143" s="160"/>
      <c r="CJ143" s="160"/>
      <c r="CK143" s="160"/>
      <c r="CL143" s="160"/>
      <c r="CM143" s="160"/>
      <c r="CN143" s="160"/>
      <c r="CO143" s="160"/>
      <c r="CP143" s="160"/>
      <c r="CQ143" s="160"/>
      <c r="CR143" s="160"/>
      <c r="CS143" s="160"/>
      <c r="CT143" s="160"/>
      <c r="CU143" s="160"/>
      <c r="CV143" s="160"/>
      <c r="CW143" s="160"/>
      <c r="CX143" s="160"/>
      <c r="CY143" s="160"/>
      <c r="CZ143" s="160"/>
      <c r="DA143" s="160"/>
      <c r="DB143" s="160"/>
      <c r="DC143" s="160"/>
      <c r="DD143" s="160"/>
      <c r="DE143" s="160"/>
      <c r="DF143" s="160"/>
      <c r="DG143" s="160"/>
      <c r="DH143" s="160"/>
      <c r="DI143" s="160"/>
      <c r="DJ143" s="160"/>
      <c r="DK143" s="160"/>
      <c r="DL143" s="160"/>
      <c r="DM143" s="160"/>
      <c r="DN143" s="160"/>
      <c r="DO143" s="160"/>
      <c r="DP143" s="160"/>
      <c r="DQ143" s="160"/>
      <c r="DR143" s="160"/>
      <c r="DS143" s="160"/>
      <c r="DT143" s="160"/>
      <c r="DU143" s="160"/>
      <c r="DV143" s="160"/>
      <c r="DW143" s="160"/>
      <c r="DX143" s="160"/>
      <c r="DY143" s="160"/>
      <c r="DZ143" s="160"/>
      <c r="EA143" s="160"/>
      <c r="EB143" s="160"/>
      <c r="EC143" s="160"/>
      <c r="ED143" s="160"/>
      <c r="EE143" s="160"/>
      <c r="EF143" s="160"/>
      <c r="EG143" s="160"/>
      <c r="EH143" s="160"/>
      <c r="EI143" s="160"/>
      <c r="EJ143" s="160"/>
      <c r="EK143" s="160"/>
      <c r="EL143" s="160"/>
      <c r="EM143" s="160"/>
      <c r="EN143" s="160"/>
      <c r="EO143" s="160"/>
      <c r="EP143" s="160"/>
      <c r="EQ143" s="160"/>
      <c r="ER143" s="160"/>
      <c r="ES143" s="160"/>
      <c r="ET143" s="160"/>
      <c r="EU143" s="160"/>
      <c r="EV143" s="160"/>
      <c r="EW143" s="160"/>
      <c r="EX143" s="160"/>
      <c r="EY143" s="160"/>
      <c r="EZ143" s="160"/>
      <c r="FA143" s="160"/>
      <c r="FB143" s="160"/>
      <c r="FC143" s="160"/>
      <c r="FD143" s="160"/>
      <c r="FE143" s="160"/>
      <c r="FF143" s="160"/>
      <c r="FG143" s="160"/>
      <c r="FH143" s="160"/>
      <c r="FI143" s="160"/>
      <c r="FJ143" s="160"/>
      <c r="FK143" s="160"/>
      <c r="FL143" s="160"/>
      <c r="FM143" s="160"/>
      <c r="FN143" s="160"/>
      <c r="FO143" s="160"/>
      <c r="FP143" s="160"/>
      <c r="FQ143" s="160"/>
      <c r="FR143" s="160"/>
      <c r="FS143" s="160"/>
      <c r="FT143" s="160"/>
      <c r="FU143" s="160"/>
      <c r="FV143" s="160"/>
      <c r="FW143" s="160"/>
      <c r="FX143" s="160"/>
      <c r="FY143" s="160"/>
      <c r="FZ143" s="160"/>
      <c r="GA143" s="160"/>
      <c r="GB143" s="160"/>
      <c r="GC143" s="160"/>
      <c r="GD143" s="160"/>
      <c r="GE143" s="160"/>
      <c r="GF143" s="160"/>
      <c r="GG143" s="160"/>
      <c r="GH143" s="160"/>
      <c r="GI143" s="160"/>
      <c r="GJ143" s="160"/>
      <c r="GK143" s="160"/>
      <c r="GL143" s="160"/>
      <c r="GM143" s="160"/>
      <c r="GN143" s="160"/>
      <c r="GO143" s="160"/>
      <c r="GP143" s="160"/>
      <c r="GQ143" s="160"/>
      <c r="GR143" s="160"/>
      <c r="GS143" s="160"/>
      <c r="GT143" s="160"/>
      <c r="GU143" s="160"/>
      <c r="GV143" s="160"/>
      <c r="GW143" s="160"/>
      <c r="GX143" s="160"/>
      <c r="GY143" s="160"/>
      <c r="GZ143" s="160"/>
      <c r="HA143" s="160"/>
      <c r="HB143" s="160"/>
      <c r="HC143" s="160"/>
      <c r="HD143" s="160"/>
      <c r="HE143" s="160"/>
      <c r="HF143" s="160"/>
      <c r="HG143" s="160"/>
      <c r="HH143" s="160"/>
      <c r="HI143" s="160"/>
      <c r="HJ143" s="160"/>
      <c r="HK143" s="160"/>
      <c r="HL143" s="160"/>
      <c r="HM143" s="160"/>
      <c r="HN143" s="160"/>
      <c r="HO143" s="160"/>
      <c r="HP143" s="160"/>
      <c r="HQ143" s="160"/>
      <c r="HR143" s="160"/>
      <c r="HS143" s="160"/>
      <c r="HT143" s="160"/>
      <c r="HU143" s="160"/>
      <c r="HV143" s="160"/>
      <c r="HW143" s="160"/>
      <c r="HX143" s="160"/>
      <c r="HY143" s="160"/>
      <c r="HZ143" s="160"/>
      <c r="IA143" s="160"/>
      <c r="IB143" s="160"/>
      <c r="IC143" s="160"/>
      <c r="ID143" s="160"/>
      <c r="IE143" s="160"/>
      <c r="IF143" s="160"/>
      <c r="IG143" s="160"/>
      <c r="IH143" s="160"/>
      <c r="II143" s="160"/>
      <c r="IJ143" s="160"/>
      <c r="IK143" s="160"/>
      <c r="IL143" s="160"/>
      <c r="IM143" s="160"/>
      <c r="IN143" s="160"/>
      <c r="IO143" s="160"/>
      <c r="IP143" s="160"/>
      <c r="IQ143" s="160"/>
      <c r="IR143" s="160"/>
      <c r="IS143" s="160"/>
      <c r="IT143" s="160"/>
      <c r="IU143" s="160"/>
      <c r="IV143" s="160"/>
      <c r="IW143" s="160"/>
      <c r="IX143" s="160"/>
      <c r="IY143" s="160"/>
      <c r="IZ143" s="160"/>
      <c r="JA143" s="160"/>
      <c r="JB143" s="160"/>
      <c r="JC143" s="160"/>
      <c r="JD143" s="160"/>
      <c r="JE143" s="160"/>
      <c r="JF143" s="160"/>
      <c r="JG143" s="160"/>
      <c r="JH143" s="160"/>
      <c r="JI143" s="160"/>
      <c r="JJ143" s="160"/>
      <c r="JK143" s="160"/>
      <c r="JL143" s="160"/>
      <c r="JM143" s="160"/>
      <c r="JN143" s="160"/>
      <c r="JO143" s="160"/>
      <c r="JP143" s="160"/>
      <c r="JQ143" s="160"/>
      <c r="JR143" s="160"/>
      <c r="JS143" s="160"/>
      <c r="JT143" s="160"/>
      <c r="JU143" s="160"/>
      <c r="JV143" s="160"/>
      <c r="JW143" s="160"/>
      <c r="JX143" s="160"/>
      <c r="JY143" s="160"/>
      <c r="JZ143" s="160"/>
      <c r="KA143" s="160"/>
      <c r="KB143" s="160"/>
    </row>
    <row r="144" spans="1:288" s="255" customFormat="1" ht="63" hidden="1" x14ac:dyDescent="0.3">
      <c r="A144" s="259" t="s">
        <v>316</v>
      </c>
      <c r="B144" s="209" t="s">
        <v>318</v>
      </c>
      <c r="C144" s="210">
        <f>ROUNDUP('7990NTP-P'!$K$50*0.1916,2)</f>
        <v>0</v>
      </c>
      <c r="D144" s="232"/>
      <c r="E144" s="262" t="s">
        <v>316</v>
      </c>
      <c r="F144" s="212" t="s">
        <v>318</v>
      </c>
      <c r="G144" s="210">
        <f>ROUNDUP('7990NTP-P'!$L$50*0.1916,2)</f>
        <v>0</v>
      </c>
      <c r="H144" s="232"/>
      <c r="I144" s="258" t="s">
        <v>223</v>
      </c>
      <c r="J144" s="212" t="s">
        <v>227</v>
      </c>
      <c r="K144" s="210">
        <f>ROUNDUP('7990NTP-P'!$M$50*0.1916,2)</f>
        <v>0</v>
      </c>
      <c r="L144" s="232"/>
      <c r="M144" s="258" t="s">
        <v>223</v>
      </c>
      <c r="N144" s="212" t="s">
        <v>227</v>
      </c>
      <c r="O144" s="214">
        <f>ROUNDUP('7990NTP-P'!N50*0.1916,2)</f>
        <v>0</v>
      </c>
      <c r="P144" s="265"/>
      <c r="Q144" s="258" t="s">
        <v>223</v>
      </c>
      <c r="R144" s="212" t="s">
        <v>227</v>
      </c>
      <c r="S144" s="214">
        <f>ROUNDUP('7990NTP-P'!O50*0.1916,2)</f>
        <v>0</v>
      </c>
      <c r="T144" s="265"/>
      <c r="U144" s="262" t="s">
        <v>316</v>
      </c>
      <c r="V144" s="212" t="s">
        <v>318</v>
      </c>
      <c r="W144" s="210">
        <f>ROUNDUP('7990NTP-P'!P50*0.1916,2)</f>
        <v>0</v>
      </c>
      <c r="X144" s="232"/>
      <c r="Y144" s="258" t="s">
        <v>223</v>
      </c>
      <c r="Z144" s="212" t="s">
        <v>227</v>
      </c>
      <c r="AA144" s="210">
        <f>ROUNDUP('7990NTP-P'!Q50*0.1916,2)</f>
        <v>0</v>
      </c>
      <c r="AB144" s="232"/>
      <c r="AC144" s="216">
        <f t="shared" si="2"/>
        <v>0</v>
      </c>
      <c r="AD144" s="182"/>
      <c r="AE144" s="182"/>
      <c r="AF144" s="182"/>
      <c r="AG144" s="182"/>
      <c r="AH144" s="182"/>
      <c r="AI144" s="182"/>
      <c r="AJ144" s="182"/>
      <c r="AK144" s="182"/>
      <c r="AL144" s="182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/>
      <c r="BO144" s="160"/>
      <c r="BP144" s="160"/>
      <c r="BQ144" s="160"/>
      <c r="BR144" s="160"/>
      <c r="BS144" s="160"/>
      <c r="BT144" s="160"/>
      <c r="BU144" s="160"/>
      <c r="BV144" s="160"/>
      <c r="BW144" s="160"/>
      <c r="BX144" s="160"/>
      <c r="BY144" s="160"/>
      <c r="BZ144" s="160"/>
      <c r="CA144" s="160"/>
      <c r="CB144" s="160"/>
      <c r="CC144" s="160"/>
      <c r="CD144" s="160"/>
      <c r="CE144" s="160"/>
      <c r="CF144" s="160"/>
      <c r="CG144" s="160"/>
      <c r="CH144" s="160"/>
      <c r="CI144" s="160"/>
      <c r="CJ144" s="160"/>
      <c r="CK144" s="160"/>
      <c r="CL144" s="160"/>
      <c r="CM144" s="160"/>
      <c r="CN144" s="160"/>
      <c r="CO144" s="160"/>
      <c r="CP144" s="160"/>
      <c r="CQ144" s="160"/>
      <c r="CR144" s="160"/>
      <c r="CS144" s="160"/>
      <c r="CT144" s="160"/>
      <c r="CU144" s="160"/>
      <c r="CV144" s="160"/>
      <c r="CW144" s="160"/>
      <c r="CX144" s="160"/>
      <c r="CY144" s="160"/>
      <c r="CZ144" s="160"/>
      <c r="DA144" s="160"/>
      <c r="DB144" s="160"/>
      <c r="DC144" s="160"/>
      <c r="DD144" s="160"/>
      <c r="DE144" s="160"/>
      <c r="DF144" s="160"/>
      <c r="DG144" s="160"/>
      <c r="DH144" s="160"/>
      <c r="DI144" s="160"/>
      <c r="DJ144" s="160"/>
      <c r="DK144" s="160"/>
      <c r="DL144" s="160"/>
      <c r="DM144" s="160"/>
      <c r="DN144" s="160"/>
      <c r="DO144" s="160"/>
      <c r="DP144" s="160"/>
      <c r="DQ144" s="160"/>
      <c r="DR144" s="160"/>
      <c r="DS144" s="160"/>
      <c r="DT144" s="160"/>
      <c r="DU144" s="160"/>
      <c r="DV144" s="160"/>
      <c r="DW144" s="160"/>
      <c r="DX144" s="160"/>
      <c r="DY144" s="160"/>
      <c r="DZ144" s="160"/>
      <c r="EA144" s="160"/>
      <c r="EB144" s="160"/>
      <c r="EC144" s="160"/>
      <c r="ED144" s="160"/>
      <c r="EE144" s="160"/>
      <c r="EF144" s="160"/>
      <c r="EG144" s="160"/>
      <c r="EH144" s="160"/>
      <c r="EI144" s="160"/>
      <c r="EJ144" s="160"/>
      <c r="EK144" s="160"/>
      <c r="EL144" s="160"/>
      <c r="EM144" s="160"/>
      <c r="EN144" s="160"/>
      <c r="EO144" s="160"/>
      <c r="EP144" s="160"/>
      <c r="EQ144" s="160"/>
      <c r="ER144" s="160"/>
      <c r="ES144" s="160"/>
      <c r="ET144" s="160"/>
      <c r="EU144" s="160"/>
      <c r="EV144" s="160"/>
      <c r="EW144" s="160"/>
      <c r="EX144" s="160"/>
      <c r="EY144" s="160"/>
      <c r="EZ144" s="160"/>
      <c r="FA144" s="160"/>
      <c r="FB144" s="160"/>
      <c r="FC144" s="160"/>
      <c r="FD144" s="160"/>
      <c r="FE144" s="160"/>
      <c r="FF144" s="160"/>
      <c r="FG144" s="160"/>
      <c r="FH144" s="160"/>
      <c r="FI144" s="160"/>
      <c r="FJ144" s="160"/>
      <c r="FK144" s="160"/>
      <c r="FL144" s="160"/>
      <c r="FM144" s="160"/>
      <c r="FN144" s="160"/>
      <c r="FO144" s="160"/>
      <c r="FP144" s="160"/>
      <c r="FQ144" s="160"/>
      <c r="FR144" s="160"/>
      <c r="FS144" s="160"/>
      <c r="FT144" s="160"/>
      <c r="FU144" s="160"/>
      <c r="FV144" s="160"/>
      <c r="FW144" s="160"/>
      <c r="FX144" s="160"/>
      <c r="FY144" s="160"/>
      <c r="FZ144" s="160"/>
      <c r="GA144" s="160"/>
      <c r="GB144" s="160"/>
      <c r="GC144" s="160"/>
      <c r="GD144" s="160"/>
      <c r="GE144" s="160"/>
      <c r="GF144" s="160"/>
      <c r="GG144" s="160"/>
      <c r="GH144" s="160"/>
      <c r="GI144" s="160"/>
      <c r="GJ144" s="160"/>
      <c r="GK144" s="160"/>
      <c r="GL144" s="160"/>
      <c r="GM144" s="160"/>
      <c r="GN144" s="160"/>
      <c r="GO144" s="160"/>
      <c r="GP144" s="160"/>
      <c r="GQ144" s="160"/>
      <c r="GR144" s="160"/>
      <c r="GS144" s="160"/>
      <c r="GT144" s="160"/>
      <c r="GU144" s="160"/>
      <c r="GV144" s="160"/>
      <c r="GW144" s="160"/>
      <c r="GX144" s="160"/>
      <c r="GY144" s="160"/>
      <c r="GZ144" s="160"/>
      <c r="HA144" s="160"/>
      <c r="HB144" s="160"/>
      <c r="HC144" s="160"/>
      <c r="HD144" s="160"/>
      <c r="HE144" s="160"/>
      <c r="HF144" s="160"/>
      <c r="HG144" s="160"/>
      <c r="HH144" s="160"/>
      <c r="HI144" s="160"/>
      <c r="HJ144" s="160"/>
      <c r="HK144" s="160"/>
      <c r="HL144" s="160"/>
      <c r="HM144" s="160"/>
      <c r="HN144" s="160"/>
      <c r="HO144" s="160"/>
      <c r="HP144" s="160"/>
      <c r="HQ144" s="160"/>
      <c r="HR144" s="160"/>
      <c r="HS144" s="160"/>
      <c r="HT144" s="160"/>
      <c r="HU144" s="160"/>
      <c r="HV144" s="160"/>
      <c r="HW144" s="160"/>
      <c r="HX144" s="160"/>
      <c r="HY144" s="160"/>
      <c r="HZ144" s="160"/>
      <c r="IA144" s="160"/>
      <c r="IB144" s="160"/>
      <c r="IC144" s="160"/>
      <c r="ID144" s="160"/>
      <c r="IE144" s="160"/>
      <c r="IF144" s="160"/>
      <c r="IG144" s="160"/>
      <c r="IH144" s="160"/>
      <c r="II144" s="160"/>
      <c r="IJ144" s="160"/>
      <c r="IK144" s="160"/>
      <c r="IL144" s="160"/>
      <c r="IM144" s="160"/>
      <c r="IN144" s="160"/>
      <c r="IO144" s="160"/>
      <c r="IP144" s="160"/>
      <c r="IQ144" s="160"/>
      <c r="IR144" s="160"/>
      <c r="IS144" s="160"/>
      <c r="IT144" s="160"/>
      <c r="IU144" s="160"/>
      <c r="IV144" s="160"/>
      <c r="IW144" s="160"/>
      <c r="IX144" s="160"/>
      <c r="IY144" s="160"/>
      <c r="IZ144" s="160"/>
      <c r="JA144" s="160"/>
      <c r="JB144" s="160"/>
      <c r="JC144" s="160"/>
      <c r="JD144" s="160"/>
      <c r="JE144" s="160"/>
      <c r="JF144" s="160"/>
      <c r="JG144" s="160"/>
      <c r="JH144" s="160"/>
      <c r="JI144" s="160"/>
      <c r="JJ144" s="160"/>
      <c r="JK144" s="160"/>
      <c r="JL144" s="160"/>
      <c r="JM144" s="160"/>
      <c r="JN144" s="160"/>
      <c r="JO144" s="160"/>
      <c r="JP144" s="160"/>
      <c r="JQ144" s="160"/>
      <c r="JR144" s="160"/>
      <c r="JS144" s="160"/>
      <c r="JT144" s="160"/>
      <c r="JU144" s="160"/>
      <c r="JV144" s="160"/>
      <c r="JW144" s="160"/>
      <c r="JX144" s="160"/>
      <c r="JY144" s="160"/>
      <c r="JZ144" s="160"/>
      <c r="KA144" s="160"/>
      <c r="KB144" s="160"/>
    </row>
    <row r="145" spans="1:288" s="255" customFormat="1" ht="14" hidden="1" x14ac:dyDescent="0.3">
      <c r="A145" s="259"/>
      <c r="B145" s="209"/>
      <c r="C145" s="231"/>
      <c r="D145" s="232"/>
      <c r="E145" s="262"/>
      <c r="F145" s="212"/>
      <c r="G145" s="231"/>
      <c r="H145" s="232"/>
      <c r="I145" s="262"/>
      <c r="J145" s="263"/>
      <c r="K145" s="231"/>
      <c r="L145" s="232"/>
      <c r="M145" s="262"/>
      <c r="N145" s="264"/>
      <c r="O145" s="265"/>
      <c r="P145" s="265"/>
      <c r="Q145" s="266"/>
      <c r="R145" s="267"/>
      <c r="S145" s="265"/>
      <c r="T145" s="265"/>
      <c r="U145" s="266"/>
      <c r="V145" s="267"/>
      <c r="W145" s="210"/>
      <c r="X145" s="232"/>
      <c r="Y145" s="262"/>
      <c r="Z145" s="212"/>
      <c r="AA145" s="268"/>
      <c r="AB145" s="232"/>
      <c r="AC145" s="216"/>
      <c r="AD145" s="182"/>
      <c r="AE145" s="182"/>
      <c r="AF145" s="182"/>
      <c r="AG145" s="182"/>
      <c r="AH145" s="182"/>
      <c r="AI145" s="182"/>
      <c r="AJ145" s="182"/>
      <c r="AK145" s="182"/>
      <c r="AL145" s="182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160"/>
      <c r="CA145" s="160"/>
      <c r="CB145" s="160"/>
      <c r="CC145" s="160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160"/>
      <c r="CO145" s="160"/>
      <c r="CP145" s="160"/>
      <c r="CQ145" s="160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160"/>
      <c r="DC145" s="160"/>
      <c r="DD145" s="160"/>
      <c r="DE145" s="160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160"/>
      <c r="DQ145" s="160"/>
      <c r="DR145" s="160"/>
      <c r="DS145" s="160"/>
      <c r="DT145" s="160"/>
      <c r="DU145" s="160"/>
      <c r="DV145" s="160"/>
      <c r="DW145" s="160"/>
      <c r="DX145" s="160"/>
      <c r="DY145" s="160"/>
      <c r="DZ145" s="160"/>
      <c r="EA145" s="160"/>
      <c r="EB145" s="160"/>
      <c r="EC145" s="160"/>
      <c r="ED145" s="160"/>
      <c r="EE145" s="160"/>
      <c r="EF145" s="160"/>
      <c r="EG145" s="160"/>
      <c r="EH145" s="160"/>
      <c r="EI145" s="160"/>
      <c r="EJ145" s="160"/>
      <c r="EK145" s="160"/>
      <c r="EL145" s="160"/>
      <c r="EM145" s="160"/>
      <c r="EN145" s="160"/>
      <c r="EO145" s="160"/>
      <c r="EP145" s="160"/>
      <c r="EQ145" s="160"/>
      <c r="ER145" s="160"/>
      <c r="ES145" s="160"/>
      <c r="ET145" s="160"/>
      <c r="EU145" s="160"/>
      <c r="EV145" s="160"/>
      <c r="EW145" s="160"/>
      <c r="EX145" s="160"/>
      <c r="EY145" s="160"/>
      <c r="EZ145" s="160"/>
      <c r="FA145" s="160"/>
      <c r="FB145" s="160"/>
      <c r="FC145" s="160"/>
      <c r="FD145" s="160"/>
      <c r="FE145" s="160"/>
      <c r="FF145" s="160"/>
      <c r="FG145" s="160"/>
      <c r="FH145" s="160"/>
      <c r="FI145" s="160"/>
      <c r="FJ145" s="160"/>
      <c r="FK145" s="160"/>
      <c r="FL145" s="160"/>
      <c r="FM145" s="160"/>
      <c r="FN145" s="160"/>
      <c r="FO145" s="160"/>
      <c r="FP145" s="160"/>
      <c r="FQ145" s="160"/>
      <c r="FR145" s="160"/>
      <c r="FS145" s="160"/>
      <c r="FT145" s="160"/>
      <c r="FU145" s="160"/>
      <c r="FV145" s="160"/>
      <c r="FW145" s="160"/>
      <c r="FX145" s="160"/>
      <c r="FY145" s="160"/>
      <c r="FZ145" s="160"/>
      <c r="GA145" s="160"/>
      <c r="GB145" s="160"/>
      <c r="GC145" s="160"/>
      <c r="GD145" s="160"/>
      <c r="GE145" s="160"/>
      <c r="GF145" s="160"/>
      <c r="GG145" s="160"/>
      <c r="GH145" s="160"/>
      <c r="GI145" s="160"/>
      <c r="GJ145" s="160"/>
      <c r="GK145" s="160"/>
      <c r="GL145" s="160"/>
      <c r="GM145" s="160"/>
      <c r="GN145" s="160"/>
      <c r="GO145" s="160"/>
      <c r="GP145" s="160"/>
      <c r="GQ145" s="160"/>
      <c r="GR145" s="160"/>
      <c r="GS145" s="160"/>
      <c r="GT145" s="160"/>
      <c r="GU145" s="160"/>
      <c r="GV145" s="160"/>
      <c r="GW145" s="160"/>
      <c r="GX145" s="160"/>
      <c r="GY145" s="160"/>
      <c r="GZ145" s="160"/>
      <c r="HA145" s="160"/>
      <c r="HB145" s="160"/>
      <c r="HC145" s="160"/>
      <c r="HD145" s="160"/>
      <c r="HE145" s="160"/>
      <c r="HF145" s="160"/>
      <c r="HG145" s="160"/>
      <c r="HH145" s="160"/>
      <c r="HI145" s="160"/>
      <c r="HJ145" s="160"/>
      <c r="HK145" s="160"/>
      <c r="HL145" s="160"/>
      <c r="HM145" s="160"/>
      <c r="HN145" s="160"/>
      <c r="HO145" s="160"/>
      <c r="HP145" s="160"/>
      <c r="HQ145" s="160"/>
      <c r="HR145" s="160"/>
      <c r="HS145" s="160"/>
      <c r="HT145" s="160"/>
      <c r="HU145" s="160"/>
      <c r="HV145" s="160"/>
      <c r="HW145" s="160"/>
      <c r="HX145" s="160"/>
      <c r="HY145" s="160"/>
      <c r="HZ145" s="160"/>
      <c r="IA145" s="160"/>
      <c r="IB145" s="160"/>
      <c r="IC145" s="160"/>
      <c r="ID145" s="160"/>
      <c r="IE145" s="160"/>
      <c r="IF145" s="160"/>
      <c r="IG145" s="160"/>
      <c r="IH145" s="160"/>
      <c r="II145" s="160"/>
      <c r="IJ145" s="160"/>
      <c r="IK145" s="160"/>
      <c r="IL145" s="160"/>
      <c r="IM145" s="160"/>
      <c r="IN145" s="160"/>
      <c r="IO145" s="160"/>
      <c r="IP145" s="160"/>
      <c r="IQ145" s="160"/>
      <c r="IR145" s="160"/>
      <c r="IS145" s="160"/>
      <c r="IT145" s="160"/>
      <c r="IU145" s="160"/>
      <c r="IV145" s="160"/>
      <c r="IW145" s="160"/>
      <c r="IX145" s="160"/>
      <c r="IY145" s="160"/>
      <c r="IZ145" s="160"/>
      <c r="JA145" s="160"/>
      <c r="JB145" s="160"/>
      <c r="JC145" s="160"/>
      <c r="JD145" s="160"/>
      <c r="JE145" s="160"/>
      <c r="JF145" s="160"/>
      <c r="JG145" s="160"/>
      <c r="JH145" s="160"/>
      <c r="JI145" s="160"/>
      <c r="JJ145" s="160"/>
      <c r="JK145" s="160"/>
      <c r="JL145" s="160"/>
      <c r="JM145" s="160"/>
      <c r="JN145" s="160"/>
      <c r="JO145" s="160"/>
      <c r="JP145" s="160"/>
      <c r="JQ145" s="160"/>
      <c r="JR145" s="160"/>
      <c r="JS145" s="160"/>
      <c r="JT145" s="160"/>
      <c r="JU145" s="160"/>
      <c r="JV145" s="160"/>
      <c r="JW145" s="160"/>
      <c r="JX145" s="160"/>
      <c r="JY145" s="160"/>
      <c r="JZ145" s="160"/>
      <c r="KA145" s="160"/>
      <c r="KB145" s="160"/>
    </row>
    <row r="146" spans="1:288" ht="38" hidden="1" x14ac:dyDescent="0.3">
      <c r="A146" s="208" t="s">
        <v>96</v>
      </c>
      <c r="B146" s="209" t="s">
        <v>97</v>
      </c>
      <c r="C146" s="210">
        <f>SUM('7990NTP-P'!$K$51*1)</f>
        <v>0</v>
      </c>
      <c r="D146" s="226">
        <f>'7990NTP-P'!$C$51</f>
        <v>0</v>
      </c>
      <c r="E146" s="208" t="s">
        <v>96</v>
      </c>
      <c r="F146" s="212" t="s">
        <v>97</v>
      </c>
      <c r="G146" s="210">
        <f>SUM('7990NTP-P'!$L$51*1)</f>
        <v>0</v>
      </c>
      <c r="H146" s="226">
        <f>'7990NTP-P'!$D$51</f>
        <v>0</v>
      </c>
      <c r="I146" s="208" t="s">
        <v>96</v>
      </c>
      <c r="J146" s="212" t="s">
        <v>97</v>
      </c>
      <c r="K146" s="210">
        <f>SUM('7990NTP-P'!$M$51*1)</f>
        <v>0</v>
      </c>
      <c r="L146" s="226">
        <f>'7990NTP-P'!E51</f>
        <v>0</v>
      </c>
      <c r="M146" s="208" t="s">
        <v>96</v>
      </c>
      <c r="N146" s="212" t="s">
        <v>97</v>
      </c>
      <c r="O146" s="214">
        <f>SUM('7990NTP-P'!N51*1)</f>
        <v>0</v>
      </c>
      <c r="P146" s="226">
        <f>'7990NTP-P'!F51</f>
        <v>0</v>
      </c>
      <c r="Q146" s="208" t="s">
        <v>96</v>
      </c>
      <c r="R146" s="212" t="s">
        <v>97</v>
      </c>
      <c r="S146" s="214">
        <f>SUM('7990NTP-P'!O51*1)</f>
        <v>0</v>
      </c>
      <c r="T146" s="226">
        <f>'7990NTP-P'!G51</f>
        <v>0</v>
      </c>
      <c r="U146" s="208" t="s">
        <v>96</v>
      </c>
      <c r="V146" s="212" t="s">
        <v>97</v>
      </c>
      <c r="W146" s="210">
        <f>SUM('7990NTP-P'!P51*1)</f>
        <v>0</v>
      </c>
      <c r="X146" s="226">
        <f>'7990NTP-P'!H51</f>
        <v>0</v>
      </c>
      <c r="Y146" s="208" t="s">
        <v>96</v>
      </c>
      <c r="Z146" s="212" t="s">
        <v>97</v>
      </c>
      <c r="AA146" s="210">
        <f>SUM('7990NTP-P'!Q51*1)</f>
        <v>0</v>
      </c>
      <c r="AB146" s="226">
        <f>'7990NTP-P'!I51</f>
        <v>0</v>
      </c>
      <c r="AC146" s="216">
        <f t="shared" si="2"/>
        <v>0</v>
      </c>
      <c r="AD146" s="188"/>
      <c r="AE146" s="189"/>
      <c r="AF146" s="189"/>
      <c r="AG146" s="189"/>
    </row>
    <row r="147" spans="1:288" s="255" customFormat="1" ht="14" hidden="1" x14ac:dyDescent="0.3">
      <c r="A147" s="257"/>
      <c r="B147" s="209"/>
      <c r="C147" s="231"/>
      <c r="D147" s="232"/>
      <c r="E147" s="258"/>
      <c r="F147" s="212"/>
      <c r="G147" s="231"/>
      <c r="H147" s="232"/>
      <c r="I147" s="258"/>
      <c r="J147" s="212"/>
      <c r="K147" s="231"/>
      <c r="L147" s="232"/>
      <c r="M147" s="258"/>
      <c r="N147" s="212"/>
      <c r="O147" s="265"/>
      <c r="P147" s="265"/>
      <c r="Q147" s="258"/>
      <c r="R147" s="212"/>
      <c r="S147" s="265"/>
      <c r="T147" s="265"/>
      <c r="U147" s="258"/>
      <c r="V147" s="212"/>
      <c r="W147" s="210"/>
      <c r="X147" s="232"/>
      <c r="Y147" s="258"/>
      <c r="Z147" s="212"/>
      <c r="AA147" s="268"/>
      <c r="AB147" s="232"/>
      <c r="AC147" s="216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0"/>
      <c r="BQ147" s="160"/>
      <c r="BR147" s="160"/>
      <c r="BS147" s="160"/>
      <c r="BT147" s="160"/>
      <c r="BU147" s="160"/>
      <c r="BV147" s="160"/>
      <c r="BW147" s="160"/>
      <c r="BX147" s="160"/>
      <c r="BY147" s="160"/>
      <c r="BZ147" s="160"/>
      <c r="CA147" s="160"/>
      <c r="CB147" s="160"/>
      <c r="CC147" s="160"/>
      <c r="CD147" s="160"/>
      <c r="CE147" s="160"/>
      <c r="CF147" s="160"/>
      <c r="CG147" s="160"/>
      <c r="CH147" s="160"/>
      <c r="CI147" s="160"/>
      <c r="CJ147" s="160"/>
      <c r="CK147" s="160"/>
      <c r="CL147" s="160"/>
      <c r="CM147" s="160"/>
      <c r="CN147" s="160"/>
      <c r="CO147" s="160"/>
      <c r="CP147" s="160"/>
      <c r="CQ147" s="160"/>
      <c r="CR147" s="160"/>
      <c r="CS147" s="160"/>
      <c r="CT147" s="160"/>
      <c r="CU147" s="160"/>
      <c r="CV147" s="160"/>
      <c r="CW147" s="160"/>
      <c r="CX147" s="160"/>
      <c r="CY147" s="160"/>
      <c r="CZ147" s="160"/>
      <c r="DA147" s="160"/>
      <c r="DB147" s="160"/>
      <c r="DC147" s="160"/>
      <c r="DD147" s="160"/>
      <c r="DE147" s="160"/>
      <c r="DF147" s="160"/>
      <c r="DG147" s="160"/>
      <c r="DH147" s="160"/>
      <c r="DI147" s="160"/>
      <c r="DJ147" s="160"/>
      <c r="DK147" s="160"/>
      <c r="DL147" s="160"/>
      <c r="DM147" s="160"/>
      <c r="DN147" s="160"/>
      <c r="DO147" s="160"/>
      <c r="DP147" s="160"/>
      <c r="DQ147" s="160"/>
      <c r="DR147" s="160"/>
      <c r="DS147" s="160"/>
      <c r="DT147" s="160"/>
      <c r="DU147" s="160"/>
      <c r="DV147" s="160"/>
      <c r="DW147" s="160"/>
      <c r="DX147" s="160"/>
      <c r="DY147" s="160"/>
      <c r="DZ147" s="160"/>
      <c r="EA147" s="160"/>
      <c r="EB147" s="160"/>
      <c r="EC147" s="160"/>
      <c r="ED147" s="160"/>
      <c r="EE147" s="160"/>
      <c r="EF147" s="160"/>
      <c r="EG147" s="160"/>
      <c r="EH147" s="160"/>
      <c r="EI147" s="160"/>
      <c r="EJ147" s="160"/>
      <c r="EK147" s="160"/>
      <c r="EL147" s="160"/>
      <c r="EM147" s="160"/>
      <c r="EN147" s="160"/>
      <c r="EO147" s="160"/>
      <c r="EP147" s="160"/>
      <c r="EQ147" s="160"/>
      <c r="ER147" s="160"/>
      <c r="ES147" s="160"/>
      <c r="ET147" s="160"/>
      <c r="EU147" s="160"/>
      <c r="EV147" s="160"/>
      <c r="EW147" s="160"/>
      <c r="EX147" s="160"/>
      <c r="EY147" s="160"/>
      <c r="EZ147" s="160"/>
      <c r="FA147" s="160"/>
      <c r="FB147" s="160"/>
      <c r="FC147" s="160"/>
      <c r="FD147" s="160"/>
      <c r="FE147" s="160"/>
      <c r="FF147" s="160"/>
      <c r="FG147" s="160"/>
      <c r="FH147" s="160"/>
      <c r="FI147" s="160"/>
      <c r="FJ147" s="160"/>
      <c r="FK147" s="160"/>
      <c r="FL147" s="160"/>
      <c r="FM147" s="160"/>
      <c r="FN147" s="160"/>
      <c r="FO147" s="160"/>
      <c r="FP147" s="160"/>
      <c r="FQ147" s="160"/>
      <c r="FR147" s="160"/>
      <c r="FS147" s="160"/>
      <c r="FT147" s="160"/>
      <c r="FU147" s="160"/>
      <c r="FV147" s="160"/>
      <c r="FW147" s="160"/>
      <c r="FX147" s="160"/>
      <c r="FY147" s="160"/>
      <c r="FZ147" s="160"/>
      <c r="GA147" s="160"/>
      <c r="GB147" s="160"/>
      <c r="GC147" s="160"/>
      <c r="GD147" s="160"/>
      <c r="GE147" s="160"/>
      <c r="GF147" s="160"/>
      <c r="GG147" s="160"/>
      <c r="GH147" s="160"/>
      <c r="GI147" s="160"/>
      <c r="GJ147" s="160"/>
      <c r="GK147" s="160"/>
      <c r="GL147" s="160"/>
      <c r="GM147" s="160"/>
      <c r="GN147" s="160"/>
      <c r="GO147" s="160"/>
      <c r="GP147" s="160"/>
      <c r="GQ147" s="160"/>
      <c r="GR147" s="160"/>
      <c r="GS147" s="160"/>
      <c r="GT147" s="160"/>
      <c r="GU147" s="160"/>
      <c r="GV147" s="160"/>
      <c r="GW147" s="160"/>
      <c r="GX147" s="160"/>
      <c r="GY147" s="160"/>
      <c r="GZ147" s="160"/>
      <c r="HA147" s="160"/>
      <c r="HB147" s="160"/>
      <c r="HC147" s="160"/>
      <c r="HD147" s="160"/>
      <c r="HE147" s="160"/>
      <c r="HF147" s="160"/>
      <c r="HG147" s="160"/>
      <c r="HH147" s="160"/>
      <c r="HI147" s="160"/>
      <c r="HJ147" s="160"/>
      <c r="HK147" s="160"/>
      <c r="HL147" s="160"/>
      <c r="HM147" s="160"/>
      <c r="HN147" s="160"/>
      <c r="HO147" s="160"/>
      <c r="HP147" s="160"/>
      <c r="HQ147" s="160"/>
      <c r="HR147" s="160"/>
      <c r="HS147" s="160"/>
      <c r="HT147" s="160"/>
      <c r="HU147" s="160"/>
      <c r="HV147" s="160"/>
      <c r="HW147" s="160"/>
      <c r="HX147" s="160"/>
      <c r="HY147" s="160"/>
      <c r="HZ147" s="160"/>
      <c r="IA147" s="160"/>
      <c r="IB147" s="160"/>
      <c r="IC147" s="160"/>
      <c r="ID147" s="160"/>
      <c r="IE147" s="160"/>
      <c r="IF147" s="160"/>
      <c r="IG147" s="160"/>
      <c r="IH147" s="160"/>
      <c r="II147" s="160"/>
      <c r="IJ147" s="160"/>
      <c r="IK147" s="160"/>
      <c r="IL147" s="160"/>
      <c r="IM147" s="160"/>
      <c r="IN147" s="160"/>
      <c r="IO147" s="160"/>
      <c r="IP147" s="160"/>
      <c r="IQ147" s="160"/>
      <c r="IR147" s="160"/>
      <c r="IS147" s="160"/>
      <c r="IT147" s="160"/>
      <c r="IU147" s="160"/>
      <c r="IV147" s="160"/>
      <c r="IW147" s="160"/>
      <c r="IX147" s="160"/>
      <c r="IY147" s="160"/>
      <c r="IZ147" s="160"/>
      <c r="JA147" s="160"/>
      <c r="JB147" s="160"/>
      <c r="JC147" s="160"/>
      <c r="JD147" s="160"/>
      <c r="JE147" s="160"/>
      <c r="JF147" s="160"/>
      <c r="JG147" s="160"/>
      <c r="JH147" s="160"/>
      <c r="JI147" s="160"/>
      <c r="JJ147" s="160"/>
      <c r="JK147" s="160"/>
      <c r="JL147" s="160"/>
      <c r="JM147" s="160"/>
      <c r="JN147" s="160"/>
      <c r="JO147" s="160"/>
      <c r="JP147" s="160"/>
      <c r="JQ147" s="160"/>
      <c r="JR147" s="160"/>
      <c r="JS147" s="160"/>
      <c r="JT147" s="160"/>
      <c r="JU147" s="160"/>
      <c r="JV147" s="160"/>
      <c r="JW147" s="160"/>
      <c r="JX147" s="160"/>
      <c r="JY147" s="160"/>
      <c r="JZ147" s="160"/>
      <c r="KA147" s="160"/>
      <c r="KB147" s="160"/>
    </row>
    <row r="148" spans="1:288" ht="38" hidden="1" x14ac:dyDescent="0.3">
      <c r="A148" s="208" t="s">
        <v>98</v>
      </c>
      <c r="B148" s="209" t="s">
        <v>91</v>
      </c>
      <c r="C148" s="210">
        <f>SUM('7990NTP-P'!$K$52*1)</f>
        <v>0</v>
      </c>
      <c r="D148" s="226">
        <f>'7990NTP-P'!$C$52</f>
        <v>0</v>
      </c>
      <c r="E148" s="208" t="s">
        <v>98</v>
      </c>
      <c r="F148" s="212" t="s">
        <v>91</v>
      </c>
      <c r="G148" s="210">
        <f>SUM('7990NTP-P'!$L$52*1)</f>
        <v>0</v>
      </c>
      <c r="H148" s="226">
        <f>'7990NTP-P'!$D$52</f>
        <v>0</v>
      </c>
      <c r="I148" s="208" t="s">
        <v>98</v>
      </c>
      <c r="J148" s="212" t="s">
        <v>91</v>
      </c>
      <c r="K148" s="210">
        <f>SUM('7990NTP-P'!$M$52*1)</f>
        <v>0</v>
      </c>
      <c r="L148" s="226">
        <f>'7990NTP-P'!E52</f>
        <v>0</v>
      </c>
      <c r="M148" s="208" t="s">
        <v>98</v>
      </c>
      <c r="N148" s="212" t="s">
        <v>91</v>
      </c>
      <c r="O148" s="214">
        <f>SUM('7990NTP-P'!N52*1)</f>
        <v>0</v>
      </c>
      <c r="P148" s="226">
        <f>'7990NTP-P'!F52</f>
        <v>0</v>
      </c>
      <c r="Q148" s="208" t="s">
        <v>98</v>
      </c>
      <c r="R148" s="212" t="s">
        <v>91</v>
      </c>
      <c r="S148" s="214">
        <f>SUM('7990NTP-P'!O52*1)</f>
        <v>0</v>
      </c>
      <c r="T148" s="226">
        <f>'7990NTP-P'!G52</f>
        <v>0</v>
      </c>
      <c r="U148" s="208" t="s">
        <v>98</v>
      </c>
      <c r="V148" s="212" t="s">
        <v>91</v>
      </c>
      <c r="W148" s="210">
        <f>SUM('7990NTP-P'!P52*1)</f>
        <v>0</v>
      </c>
      <c r="X148" s="226">
        <f>'7990NTP-P'!H52</f>
        <v>0</v>
      </c>
      <c r="Y148" s="208" t="s">
        <v>98</v>
      </c>
      <c r="Z148" s="212" t="s">
        <v>91</v>
      </c>
      <c r="AA148" s="210">
        <f>SUM('7990NTP-P'!Q52*1)</f>
        <v>0</v>
      </c>
      <c r="AB148" s="226">
        <f>'7990NTP-P'!I52</f>
        <v>0</v>
      </c>
      <c r="AC148" s="216">
        <f t="shared" si="2"/>
        <v>0</v>
      </c>
      <c r="AD148" s="182"/>
      <c r="AE148" s="182"/>
      <c r="AF148" s="182"/>
      <c r="AG148" s="182"/>
      <c r="AH148" s="182"/>
      <c r="AI148" s="182"/>
      <c r="AJ148" s="182"/>
      <c r="AK148" s="182"/>
      <c r="AL148" s="182"/>
    </row>
    <row r="149" spans="1:288" s="255" customFormat="1" ht="14" hidden="1" x14ac:dyDescent="0.3">
      <c r="A149" s="257"/>
      <c r="B149" s="209"/>
      <c r="C149" s="231"/>
      <c r="D149" s="232"/>
      <c r="E149" s="258"/>
      <c r="F149" s="212"/>
      <c r="G149" s="231"/>
      <c r="H149" s="232"/>
      <c r="I149" s="258"/>
      <c r="J149" s="212"/>
      <c r="K149" s="231"/>
      <c r="L149" s="232"/>
      <c r="M149" s="258"/>
      <c r="N149" s="212"/>
      <c r="O149" s="265"/>
      <c r="P149" s="265"/>
      <c r="Q149" s="258"/>
      <c r="R149" s="212"/>
      <c r="S149" s="265"/>
      <c r="T149" s="265"/>
      <c r="U149" s="258"/>
      <c r="V149" s="212"/>
      <c r="W149" s="210"/>
      <c r="X149" s="232"/>
      <c r="Y149" s="258"/>
      <c r="Z149" s="212"/>
      <c r="AA149" s="268"/>
      <c r="AB149" s="232"/>
      <c r="AC149" s="216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  <c r="BV149" s="160"/>
      <c r="BW149" s="160"/>
      <c r="BX149" s="160"/>
      <c r="BY149" s="160"/>
      <c r="BZ149" s="160"/>
      <c r="CA149" s="160"/>
      <c r="CB149" s="160"/>
      <c r="CC149" s="160"/>
      <c r="CD149" s="160"/>
      <c r="CE149" s="160"/>
      <c r="CF149" s="160"/>
      <c r="CG149" s="160"/>
      <c r="CH149" s="160"/>
      <c r="CI149" s="160"/>
      <c r="CJ149" s="160"/>
      <c r="CK149" s="160"/>
      <c r="CL149" s="160"/>
      <c r="CM149" s="160"/>
      <c r="CN149" s="160"/>
      <c r="CO149" s="160"/>
      <c r="CP149" s="160"/>
      <c r="CQ149" s="160"/>
      <c r="CR149" s="160"/>
      <c r="CS149" s="160"/>
      <c r="CT149" s="160"/>
      <c r="CU149" s="160"/>
      <c r="CV149" s="160"/>
      <c r="CW149" s="160"/>
      <c r="CX149" s="160"/>
      <c r="CY149" s="160"/>
      <c r="CZ149" s="160"/>
      <c r="DA149" s="160"/>
      <c r="DB149" s="160"/>
      <c r="DC149" s="160"/>
      <c r="DD149" s="160"/>
      <c r="DE149" s="160"/>
      <c r="DF149" s="160"/>
      <c r="DG149" s="160"/>
      <c r="DH149" s="160"/>
      <c r="DI149" s="160"/>
      <c r="DJ149" s="160"/>
      <c r="DK149" s="160"/>
      <c r="DL149" s="160"/>
      <c r="DM149" s="160"/>
      <c r="DN149" s="160"/>
      <c r="DO149" s="160"/>
      <c r="DP149" s="160"/>
      <c r="DQ149" s="160"/>
      <c r="DR149" s="160"/>
      <c r="DS149" s="160"/>
      <c r="DT149" s="160"/>
      <c r="DU149" s="160"/>
      <c r="DV149" s="160"/>
      <c r="DW149" s="160"/>
      <c r="DX149" s="160"/>
      <c r="DY149" s="160"/>
      <c r="DZ149" s="160"/>
      <c r="EA149" s="160"/>
      <c r="EB149" s="160"/>
      <c r="EC149" s="160"/>
      <c r="ED149" s="160"/>
      <c r="EE149" s="160"/>
      <c r="EF149" s="160"/>
      <c r="EG149" s="160"/>
      <c r="EH149" s="160"/>
      <c r="EI149" s="160"/>
      <c r="EJ149" s="160"/>
      <c r="EK149" s="160"/>
      <c r="EL149" s="160"/>
      <c r="EM149" s="160"/>
      <c r="EN149" s="160"/>
      <c r="EO149" s="160"/>
      <c r="EP149" s="160"/>
      <c r="EQ149" s="160"/>
      <c r="ER149" s="160"/>
      <c r="ES149" s="160"/>
      <c r="ET149" s="160"/>
      <c r="EU149" s="160"/>
      <c r="EV149" s="160"/>
      <c r="EW149" s="160"/>
      <c r="EX149" s="160"/>
      <c r="EY149" s="160"/>
      <c r="EZ149" s="160"/>
      <c r="FA149" s="160"/>
      <c r="FB149" s="160"/>
      <c r="FC149" s="160"/>
      <c r="FD149" s="160"/>
      <c r="FE149" s="160"/>
      <c r="FF149" s="160"/>
      <c r="FG149" s="160"/>
      <c r="FH149" s="160"/>
      <c r="FI149" s="160"/>
      <c r="FJ149" s="160"/>
      <c r="FK149" s="160"/>
      <c r="FL149" s="160"/>
      <c r="FM149" s="160"/>
      <c r="FN149" s="160"/>
      <c r="FO149" s="160"/>
      <c r="FP149" s="160"/>
      <c r="FQ149" s="160"/>
      <c r="FR149" s="160"/>
      <c r="FS149" s="160"/>
      <c r="FT149" s="160"/>
      <c r="FU149" s="160"/>
      <c r="FV149" s="160"/>
      <c r="FW149" s="160"/>
      <c r="FX149" s="160"/>
      <c r="FY149" s="160"/>
      <c r="FZ149" s="160"/>
      <c r="GA149" s="160"/>
      <c r="GB149" s="160"/>
      <c r="GC149" s="160"/>
      <c r="GD149" s="160"/>
      <c r="GE149" s="160"/>
      <c r="GF149" s="160"/>
      <c r="GG149" s="160"/>
      <c r="GH149" s="160"/>
      <c r="GI149" s="160"/>
      <c r="GJ149" s="160"/>
      <c r="GK149" s="160"/>
      <c r="GL149" s="160"/>
      <c r="GM149" s="160"/>
      <c r="GN149" s="160"/>
      <c r="GO149" s="160"/>
      <c r="GP149" s="160"/>
      <c r="GQ149" s="160"/>
      <c r="GR149" s="160"/>
      <c r="GS149" s="160"/>
      <c r="GT149" s="160"/>
      <c r="GU149" s="160"/>
      <c r="GV149" s="160"/>
      <c r="GW149" s="160"/>
      <c r="GX149" s="160"/>
      <c r="GY149" s="160"/>
      <c r="GZ149" s="160"/>
      <c r="HA149" s="160"/>
      <c r="HB149" s="160"/>
      <c r="HC149" s="160"/>
      <c r="HD149" s="160"/>
      <c r="HE149" s="160"/>
      <c r="HF149" s="160"/>
      <c r="HG149" s="160"/>
      <c r="HH149" s="160"/>
      <c r="HI149" s="160"/>
      <c r="HJ149" s="160"/>
      <c r="HK149" s="160"/>
      <c r="HL149" s="160"/>
      <c r="HM149" s="160"/>
      <c r="HN149" s="160"/>
      <c r="HO149" s="160"/>
      <c r="HP149" s="160"/>
      <c r="HQ149" s="160"/>
      <c r="HR149" s="160"/>
      <c r="HS149" s="160"/>
      <c r="HT149" s="160"/>
      <c r="HU149" s="160"/>
      <c r="HV149" s="160"/>
      <c r="HW149" s="160"/>
      <c r="HX149" s="160"/>
      <c r="HY149" s="160"/>
      <c r="HZ149" s="160"/>
      <c r="IA149" s="160"/>
      <c r="IB149" s="160"/>
      <c r="IC149" s="160"/>
      <c r="ID149" s="160"/>
      <c r="IE149" s="160"/>
      <c r="IF149" s="160"/>
      <c r="IG149" s="160"/>
      <c r="IH149" s="160"/>
      <c r="II149" s="160"/>
      <c r="IJ149" s="160"/>
      <c r="IK149" s="160"/>
      <c r="IL149" s="160"/>
      <c r="IM149" s="160"/>
      <c r="IN149" s="160"/>
      <c r="IO149" s="160"/>
      <c r="IP149" s="160"/>
      <c r="IQ149" s="160"/>
      <c r="IR149" s="160"/>
      <c r="IS149" s="160"/>
      <c r="IT149" s="160"/>
      <c r="IU149" s="160"/>
      <c r="IV149" s="160"/>
      <c r="IW149" s="160"/>
      <c r="IX149" s="160"/>
      <c r="IY149" s="160"/>
      <c r="IZ149" s="160"/>
      <c r="JA149" s="160"/>
      <c r="JB149" s="160"/>
      <c r="JC149" s="160"/>
      <c r="JD149" s="160"/>
      <c r="JE149" s="160"/>
      <c r="JF149" s="160"/>
      <c r="JG149" s="160"/>
      <c r="JH149" s="160"/>
      <c r="JI149" s="160"/>
      <c r="JJ149" s="160"/>
      <c r="JK149" s="160"/>
      <c r="JL149" s="160"/>
      <c r="JM149" s="160"/>
      <c r="JN149" s="160"/>
      <c r="JO149" s="160"/>
      <c r="JP149" s="160"/>
      <c r="JQ149" s="160"/>
      <c r="JR149" s="160"/>
      <c r="JS149" s="160"/>
      <c r="JT149" s="160"/>
      <c r="JU149" s="160"/>
      <c r="JV149" s="160"/>
      <c r="JW149" s="160"/>
      <c r="JX149" s="160"/>
      <c r="JY149" s="160"/>
      <c r="JZ149" s="160"/>
      <c r="KA149" s="160"/>
      <c r="KB149" s="160"/>
    </row>
    <row r="150" spans="1:288" ht="50.5" hidden="1" x14ac:dyDescent="0.3">
      <c r="A150" s="208" t="s">
        <v>99</v>
      </c>
      <c r="B150" s="209" t="s">
        <v>100</v>
      </c>
      <c r="C150" s="210" t="e">
        <f>SUM('7990NTP-P'!#REF!*1)</f>
        <v>#REF!</v>
      </c>
      <c r="D150" s="226" t="e">
        <f>'7990NTP-P'!#REF!</f>
        <v>#REF!</v>
      </c>
      <c r="E150" s="208" t="s">
        <v>99</v>
      </c>
      <c r="F150" s="212" t="s">
        <v>100</v>
      </c>
      <c r="G150" s="210" t="e">
        <f>SUM('7990NTP-P'!#REF!*1)</f>
        <v>#REF!</v>
      </c>
      <c r="H150" s="226" t="e">
        <f>'7990NTP-P'!#REF!</f>
        <v>#REF!</v>
      </c>
      <c r="I150" s="208" t="s">
        <v>99</v>
      </c>
      <c r="J150" s="212" t="s">
        <v>100</v>
      </c>
      <c r="K150" s="210" t="e">
        <f>SUM('7990NTP-P'!#REF!*1)</f>
        <v>#REF!</v>
      </c>
      <c r="L150" s="226" t="e">
        <f>'7990NTP-P'!#REF!</f>
        <v>#REF!</v>
      </c>
      <c r="M150" s="208" t="s">
        <v>99</v>
      </c>
      <c r="N150" s="212" t="s">
        <v>100</v>
      </c>
      <c r="O150" s="214" t="e">
        <f>SUM('7990NTP-P'!#REF!*1)</f>
        <v>#REF!</v>
      </c>
      <c r="P150" s="226" t="e">
        <f>'7990NTP-P'!#REF!</f>
        <v>#REF!</v>
      </c>
      <c r="Q150" s="208" t="s">
        <v>99</v>
      </c>
      <c r="R150" s="212" t="s">
        <v>100</v>
      </c>
      <c r="S150" s="214" t="e">
        <f>SUM('7990NTP-P'!#REF!*1)</f>
        <v>#REF!</v>
      </c>
      <c r="T150" s="226" t="e">
        <f>'7990NTP-P'!#REF!</f>
        <v>#REF!</v>
      </c>
      <c r="U150" s="208" t="s">
        <v>99</v>
      </c>
      <c r="V150" s="212" t="s">
        <v>100</v>
      </c>
      <c r="W150" s="210" t="e">
        <f>SUM('7990NTP-P'!#REF!*1)</f>
        <v>#REF!</v>
      </c>
      <c r="X150" s="226" t="e">
        <f>'7990NTP-P'!#REF!</f>
        <v>#REF!</v>
      </c>
      <c r="Y150" s="208" t="s">
        <v>99</v>
      </c>
      <c r="Z150" s="212" t="s">
        <v>100</v>
      </c>
      <c r="AA150" s="210" t="e">
        <f>SUM('7990NTP-P'!#REF!*1)</f>
        <v>#REF!</v>
      </c>
      <c r="AB150" s="226" t="e">
        <f>'7990NTP-P'!#REF!</f>
        <v>#REF!</v>
      </c>
      <c r="AC150" s="216" t="e">
        <f t="shared" si="2"/>
        <v>#REF!</v>
      </c>
      <c r="AD150" s="182"/>
      <c r="AE150" s="182"/>
      <c r="AF150" s="182"/>
      <c r="AG150" s="182"/>
      <c r="AH150" s="182"/>
      <c r="AI150" s="182"/>
      <c r="AJ150" s="182"/>
      <c r="AK150" s="182"/>
      <c r="AL150" s="182"/>
    </row>
    <row r="151" spans="1:288" s="255" customFormat="1" ht="14" hidden="1" x14ac:dyDescent="0.3">
      <c r="A151" s="257"/>
      <c r="B151" s="209"/>
      <c r="C151" s="231"/>
      <c r="D151" s="232"/>
      <c r="E151" s="258"/>
      <c r="F151" s="212"/>
      <c r="G151" s="231"/>
      <c r="H151" s="232"/>
      <c r="I151" s="258"/>
      <c r="J151" s="212"/>
      <c r="K151" s="231"/>
      <c r="L151" s="232"/>
      <c r="M151" s="258"/>
      <c r="N151" s="212"/>
      <c r="O151" s="265"/>
      <c r="P151" s="265"/>
      <c r="Q151" s="258"/>
      <c r="R151" s="212"/>
      <c r="S151" s="265"/>
      <c r="T151" s="265"/>
      <c r="U151" s="258"/>
      <c r="V151" s="212"/>
      <c r="W151" s="210"/>
      <c r="X151" s="232"/>
      <c r="Y151" s="258"/>
      <c r="Z151" s="212"/>
      <c r="AA151" s="268"/>
      <c r="AB151" s="232"/>
      <c r="AC151" s="216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0"/>
      <c r="BV151" s="160"/>
      <c r="BW151" s="160"/>
      <c r="BX151" s="160"/>
      <c r="BY151" s="160"/>
      <c r="BZ151" s="160"/>
      <c r="CA151" s="160"/>
      <c r="CB151" s="160"/>
      <c r="CC151" s="160"/>
      <c r="CD151" s="160"/>
      <c r="CE151" s="160"/>
      <c r="CF151" s="160"/>
      <c r="CG151" s="160"/>
      <c r="CH151" s="160"/>
      <c r="CI151" s="160"/>
      <c r="CJ151" s="160"/>
      <c r="CK151" s="160"/>
      <c r="CL151" s="160"/>
      <c r="CM151" s="160"/>
      <c r="CN151" s="160"/>
      <c r="CO151" s="160"/>
      <c r="CP151" s="160"/>
      <c r="CQ151" s="160"/>
      <c r="CR151" s="160"/>
      <c r="CS151" s="160"/>
      <c r="CT151" s="160"/>
      <c r="CU151" s="160"/>
      <c r="CV151" s="160"/>
      <c r="CW151" s="160"/>
      <c r="CX151" s="160"/>
      <c r="CY151" s="160"/>
      <c r="CZ151" s="160"/>
      <c r="DA151" s="160"/>
      <c r="DB151" s="160"/>
      <c r="DC151" s="160"/>
      <c r="DD151" s="160"/>
      <c r="DE151" s="160"/>
      <c r="DF151" s="160"/>
      <c r="DG151" s="160"/>
      <c r="DH151" s="160"/>
      <c r="DI151" s="160"/>
      <c r="DJ151" s="160"/>
      <c r="DK151" s="160"/>
      <c r="DL151" s="160"/>
      <c r="DM151" s="160"/>
      <c r="DN151" s="160"/>
      <c r="DO151" s="160"/>
      <c r="DP151" s="160"/>
      <c r="DQ151" s="160"/>
      <c r="DR151" s="160"/>
      <c r="DS151" s="160"/>
      <c r="DT151" s="160"/>
      <c r="DU151" s="160"/>
      <c r="DV151" s="160"/>
      <c r="DW151" s="160"/>
      <c r="DX151" s="160"/>
      <c r="DY151" s="160"/>
      <c r="DZ151" s="160"/>
      <c r="EA151" s="160"/>
      <c r="EB151" s="160"/>
      <c r="EC151" s="160"/>
      <c r="ED151" s="160"/>
      <c r="EE151" s="160"/>
      <c r="EF151" s="160"/>
      <c r="EG151" s="160"/>
      <c r="EH151" s="160"/>
      <c r="EI151" s="160"/>
      <c r="EJ151" s="160"/>
      <c r="EK151" s="160"/>
      <c r="EL151" s="160"/>
      <c r="EM151" s="160"/>
      <c r="EN151" s="160"/>
      <c r="EO151" s="160"/>
      <c r="EP151" s="160"/>
      <c r="EQ151" s="160"/>
      <c r="ER151" s="160"/>
      <c r="ES151" s="160"/>
      <c r="ET151" s="160"/>
      <c r="EU151" s="160"/>
      <c r="EV151" s="160"/>
      <c r="EW151" s="160"/>
      <c r="EX151" s="160"/>
      <c r="EY151" s="160"/>
      <c r="EZ151" s="160"/>
      <c r="FA151" s="160"/>
      <c r="FB151" s="160"/>
      <c r="FC151" s="160"/>
      <c r="FD151" s="160"/>
      <c r="FE151" s="160"/>
      <c r="FF151" s="160"/>
      <c r="FG151" s="160"/>
      <c r="FH151" s="160"/>
      <c r="FI151" s="160"/>
      <c r="FJ151" s="160"/>
      <c r="FK151" s="160"/>
      <c r="FL151" s="160"/>
      <c r="FM151" s="160"/>
      <c r="FN151" s="160"/>
      <c r="FO151" s="160"/>
      <c r="FP151" s="160"/>
      <c r="FQ151" s="160"/>
      <c r="FR151" s="160"/>
      <c r="FS151" s="160"/>
      <c r="FT151" s="160"/>
      <c r="FU151" s="160"/>
      <c r="FV151" s="160"/>
      <c r="FW151" s="160"/>
      <c r="FX151" s="160"/>
      <c r="FY151" s="160"/>
      <c r="FZ151" s="160"/>
      <c r="GA151" s="160"/>
      <c r="GB151" s="160"/>
      <c r="GC151" s="160"/>
      <c r="GD151" s="160"/>
      <c r="GE151" s="160"/>
      <c r="GF151" s="160"/>
      <c r="GG151" s="160"/>
      <c r="GH151" s="160"/>
      <c r="GI151" s="160"/>
      <c r="GJ151" s="160"/>
      <c r="GK151" s="160"/>
      <c r="GL151" s="160"/>
      <c r="GM151" s="160"/>
      <c r="GN151" s="160"/>
      <c r="GO151" s="160"/>
      <c r="GP151" s="160"/>
      <c r="GQ151" s="160"/>
      <c r="GR151" s="160"/>
      <c r="GS151" s="160"/>
      <c r="GT151" s="160"/>
      <c r="GU151" s="160"/>
      <c r="GV151" s="160"/>
      <c r="GW151" s="160"/>
      <c r="GX151" s="160"/>
      <c r="GY151" s="160"/>
      <c r="GZ151" s="160"/>
      <c r="HA151" s="160"/>
      <c r="HB151" s="160"/>
      <c r="HC151" s="160"/>
      <c r="HD151" s="160"/>
      <c r="HE151" s="160"/>
      <c r="HF151" s="160"/>
      <c r="HG151" s="160"/>
      <c r="HH151" s="160"/>
      <c r="HI151" s="160"/>
      <c r="HJ151" s="160"/>
      <c r="HK151" s="160"/>
      <c r="HL151" s="160"/>
      <c r="HM151" s="160"/>
      <c r="HN151" s="160"/>
      <c r="HO151" s="160"/>
      <c r="HP151" s="160"/>
      <c r="HQ151" s="160"/>
      <c r="HR151" s="160"/>
      <c r="HS151" s="160"/>
      <c r="HT151" s="160"/>
      <c r="HU151" s="160"/>
      <c r="HV151" s="160"/>
      <c r="HW151" s="160"/>
      <c r="HX151" s="160"/>
      <c r="HY151" s="160"/>
      <c r="HZ151" s="160"/>
      <c r="IA151" s="160"/>
      <c r="IB151" s="160"/>
      <c r="IC151" s="160"/>
      <c r="ID151" s="160"/>
      <c r="IE151" s="160"/>
      <c r="IF151" s="160"/>
      <c r="IG151" s="160"/>
      <c r="IH151" s="160"/>
      <c r="II151" s="160"/>
      <c r="IJ151" s="160"/>
      <c r="IK151" s="160"/>
      <c r="IL151" s="160"/>
      <c r="IM151" s="160"/>
      <c r="IN151" s="160"/>
      <c r="IO151" s="160"/>
      <c r="IP151" s="160"/>
      <c r="IQ151" s="160"/>
      <c r="IR151" s="160"/>
      <c r="IS151" s="160"/>
      <c r="IT151" s="160"/>
      <c r="IU151" s="160"/>
      <c r="IV151" s="160"/>
      <c r="IW151" s="160"/>
      <c r="IX151" s="160"/>
      <c r="IY151" s="160"/>
      <c r="IZ151" s="160"/>
      <c r="JA151" s="160"/>
      <c r="JB151" s="160"/>
      <c r="JC151" s="160"/>
      <c r="JD151" s="160"/>
      <c r="JE151" s="160"/>
      <c r="JF151" s="160"/>
      <c r="JG151" s="160"/>
      <c r="JH151" s="160"/>
      <c r="JI151" s="160"/>
      <c r="JJ151" s="160"/>
      <c r="JK151" s="160"/>
      <c r="JL151" s="160"/>
      <c r="JM151" s="160"/>
      <c r="JN151" s="160"/>
      <c r="JO151" s="160"/>
      <c r="JP151" s="160"/>
      <c r="JQ151" s="160"/>
      <c r="JR151" s="160"/>
      <c r="JS151" s="160"/>
      <c r="JT151" s="160"/>
      <c r="JU151" s="160"/>
      <c r="JV151" s="160"/>
      <c r="JW151" s="160"/>
      <c r="JX151" s="160"/>
      <c r="JY151" s="160"/>
      <c r="JZ151" s="160"/>
      <c r="KA151" s="160"/>
      <c r="KB151" s="160"/>
    </row>
    <row r="152" spans="1:288" ht="50.5" hidden="1" x14ac:dyDescent="0.3">
      <c r="A152" s="208" t="s">
        <v>101</v>
      </c>
      <c r="B152" s="209" t="s">
        <v>102</v>
      </c>
      <c r="C152" s="210">
        <f>SUM('7990NTP-P'!$K$53*1)</f>
        <v>0</v>
      </c>
      <c r="D152" s="226">
        <f>'7990NTP-P'!$C$53</f>
        <v>0</v>
      </c>
      <c r="E152" s="208" t="s">
        <v>101</v>
      </c>
      <c r="F152" s="212" t="s">
        <v>102</v>
      </c>
      <c r="G152" s="210">
        <f>SUM('7990NTP-P'!$L$53*1)</f>
        <v>0</v>
      </c>
      <c r="H152" s="226">
        <f>'7990NTP-P'!$D$53</f>
        <v>0</v>
      </c>
      <c r="I152" s="208" t="s">
        <v>101</v>
      </c>
      <c r="J152" s="212" t="s">
        <v>102</v>
      </c>
      <c r="K152" s="210">
        <f>SUM('7990NTP-P'!$M$53*1)</f>
        <v>0</v>
      </c>
      <c r="L152" s="226">
        <f>'7990NTP-P'!E53</f>
        <v>0</v>
      </c>
      <c r="M152" s="208" t="s">
        <v>101</v>
      </c>
      <c r="N152" s="212" t="s">
        <v>102</v>
      </c>
      <c r="O152" s="214">
        <f>SUM('7990NTP-P'!N53*1)</f>
        <v>0</v>
      </c>
      <c r="P152" s="226">
        <f>'7990NTP-P'!F53</f>
        <v>0</v>
      </c>
      <c r="Q152" s="208" t="s">
        <v>101</v>
      </c>
      <c r="R152" s="212" t="s">
        <v>102</v>
      </c>
      <c r="S152" s="214">
        <f>SUM('7990NTP-P'!O53*1)</f>
        <v>0</v>
      </c>
      <c r="T152" s="226">
        <f>'7990NTP-P'!G53</f>
        <v>0</v>
      </c>
      <c r="U152" s="208" t="s">
        <v>101</v>
      </c>
      <c r="V152" s="212" t="s">
        <v>102</v>
      </c>
      <c r="W152" s="210">
        <f>SUM('7990NTP-P'!P53*1)</f>
        <v>0</v>
      </c>
      <c r="X152" s="226">
        <f>'7990NTP-P'!H53</f>
        <v>0</v>
      </c>
      <c r="Y152" s="208" t="s">
        <v>101</v>
      </c>
      <c r="Z152" s="212" t="s">
        <v>102</v>
      </c>
      <c r="AA152" s="210">
        <f>SUM('7990NTP-P'!Q53*1)</f>
        <v>0</v>
      </c>
      <c r="AB152" s="226">
        <f>'7990NTP-P'!I53</f>
        <v>0</v>
      </c>
      <c r="AC152" s="216">
        <f t="shared" si="2"/>
        <v>0</v>
      </c>
      <c r="AD152" s="182"/>
      <c r="AE152" s="182"/>
      <c r="AF152" s="182"/>
      <c r="AG152" s="182"/>
      <c r="AH152" s="182"/>
      <c r="AI152" s="182"/>
      <c r="AJ152" s="182"/>
      <c r="AK152" s="182"/>
      <c r="AL152" s="182"/>
    </row>
    <row r="153" spans="1:288" s="255" customFormat="1" ht="14" hidden="1" x14ac:dyDescent="0.3">
      <c r="A153" s="257"/>
      <c r="B153" s="209"/>
      <c r="C153" s="231"/>
      <c r="D153" s="232"/>
      <c r="E153" s="258"/>
      <c r="F153" s="212"/>
      <c r="G153" s="231"/>
      <c r="H153" s="232"/>
      <c r="I153" s="258"/>
      <c r="J153" s="212"/>
      <c r="K153" s="231"/>
      <c r="L153" s="232"/>
      <c r="M153" s="258"/>
      <c r="N153" s="212"/>
      <c r="O153" s="265"/>
      <c r="P153" s="265"/>
      <c r="Q153" s="258"/>
      <c r="R153" s="212"/>
      <c r="S153" s="265"/>
      <c r="T153" s="265"/>
      <c r="U153" s="258"/>
      <c r="V153" s="212"/>
      <c r="W153" s="210"/>
      <c r="X153" s="232"/>
      <c r="Y153" s="258"/>
      <c r="Z153" s="212"/>
      <c r="AA153" s="268"/>
      <c r="AB153" s="232"/>
      <c r="AC153" s="216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  <c r="BV153" s="160"/>
      <c r="BW153" s="160"/>
      <c r="BX153" s="160"/>
      <c r="BY153" s="160"/>
      <c r="BZ153" s="160"/>
      <c r="CA153" s="160"/>
      <c r="CB153" s="160"/>
      <c r="CC153" s="160"/>
      <c r="CD153" s="160"/>
      <c r="CE153" s="160"/>
      <c r="CF153" s="160"/>
      <c r="CG153" s="160"/>
      <c r="CH153" s="160"/>
      <c r="CI153" s="160"/>
      <c r="CJ153" s="160"/>
      <c r="CK153" s="160"/>
      <c r="CL153" s="160"/>
      <c r="CM153" s="160"/>
      <c r="CN153" s="160"/>
      <c r="CO153" s="160"/>
      <c r="CP153" s="160"/>
      <c r="CQ153" s="160"/>
      <c r="CR153" s="160"/>
      <c r="CS153" s="160"/>
      <c r="CT153" s="160"/>
      <c r="CU153" s="160"/>
      <c r="CV153" s="160"/>
      <c r="CW153" s="160"/>
      <c r="CX153" s="160"/>
      <c r="CY153" s="160"/>
      <c r="CZ153" s="160"/>
      <c r="DA153" s="160"/>
      <c r="DB153" s="160"/>
      <c r="DC153" s="160"/>
      <c r="DD153" s="160"/>
      <c r="DE153" s="160"/>
      <c r="DF153" s="160"/>
      <c r="DG153" s="160"/>
      <c r="DH153" s="160"/>
      <c r="DI153" s="160"/>
      <c r="DJ153" s="160"/>
      <c r="DK153" s="160"/>
      <c r="DL153" s="160"/>
      <c r="DM153" s="160"/>
      <c r="DN153" s="160"/>
      <c r="DO153" s="160"/>
      <c r="DP153" s="160"/>
      <c r="DQ153" s="160"/>
      <c r="DR153" s="160"/>
      <c r="DS153" s="160"/>
      <c r="DT153" s="160"/>
      <c r="DU153" s="160"/>
      <c r="DV153" s="160"/>
      <c r="DW153" s="160"/>
      <c r="DX153" s="160"/>
      <c r="DY153" s="160"/>
      <c r="DZ153" s="160"/>
      <c r="EA153" s="160"/>
      <c r="EB153" s="160"/>
      <c r="EC153" s="160"/>
      <c r="ED153" s="160"/>
      <c r="EE153" s="160"/>
      <c r="EF153" s="160"/>
      <c r="EG153" s="160"/>
      <c r="EH153" s="160"/>
      <c r="EI153" s="160"/>
      <c r="EJ153" s="160"/>
      <c r="EK153" s="160"/>
      <c r="EL153" s="160"/>
      <c r="EM153" s="160"/>
      <c r="EN153" s="160"/>
      <c r="EO153" s="160"/>
      <c r="EP153" s="160"/>
      <c r="EQ153" s="160"/>
      <c r="ER153" s="160"/>
      <c r="ES153" s="160"/>
      <c r="ET153" s="160"/>
      <c r="EU153" s="160"/>
      <c r="EV153" s="160"/>
      <c r="EW153" s="160"/>
      <c r="EX153" s="160"/>
      <c r="EY153" s="160"/>
      <c r="EZ153" s="160"/>
      <c r="FA153" s="160"/>
      <c r="FB153" s="160"/>
      <c r="FC153" s="160"/>
      <c r="FD153" s="160"/>
      <c r="FE153" s="160"/>
      <c r="FF153" s="160"/>
      <c r="FG153" s="160"/>
      <c r="FH153" s="160"/>
      <c r="FI153" s="160"/>
      <c r="FJ153" s="160"/>
      <c r="FK153" s="160"/>
      <c r="FL153" s="160"/>
      <c r="FM153" s="160"/>
      <c r="FN153" s="160"/>
      <c r="FO153" s="160"/>
      <c r="FP153" s="160"/>
      <c r="FQ153" s="160"/>
      <c r="FR153" s="160"/>
      <c r="FS153" s="160"/>
      <c r="FT153" s="160"/>
      <c r="FU153" s="160"/>
      <c r="FV153" s="160"/>
      <c r="FW153" s="160"/>
      <c r="FX153" s="160"/>
      <c r="FY153" s="160"/>
      <c r="FZ153" s="160"/>
      <c r="GA153" s="160"/>
      <c r="GB153" s="160"/>
      <c r="GC153" s="160"/>
      <c r="GD153" s="160"/>
      <c r="GE153" s="160"/>
      <c r="GF153" s="160"/>
      <c r="GG153" s="160"/>
      <c r="GH153" s="160"/>
      <c r="GI153" s="160"/>
      <c r="GJ153" s="160"/>
      <c r="GK153" s="160"/>
      <c r="GL153" s="160"/>
      <c r="GM153" s="160"/>
      <c r="GN153" s="160"/>
      <c r="GO153" s="160"/>
      <c r="GP153" s="160"/>
      <c r="GQ153" s="160"/>
      <c r="GR153" s="160"/>
      <c r="GS153" s="160"/>
      <c r="GT153" s="160"/>
      <c r="GU153" s="160"/>
      <c r="GV153" s="160"/>
      <c r="GW153" s="160"/>
      <c r="GX153" s="160"/>
      <c r="GY153" s="160"/>
      <c r="GZ153" s="160"/>
      <c r="HA153" s="160"/>
      <c r="HB153" s="160"/>
      <c r="HC153" s="160"/>
      <c r="HD153" s="160"/>
      <c r="HE153" s="160"/>
      <c r="HF153" s="160"/>
      <c r="HG153" s="160"/>
      <c r="HH153" s="160"/>
      <c r="HI153" s="160"/>
      <c r="HJ153" s="160"/>
      <c r="HK153" s="160"/>
      <c r="HL153" s="160"/>
      <c r="HM153" s="160"/>
      <c r="HN153" s="160"/>
      <c r="HO153" s="160"/>
      <c r="HP153" s="160"/>
      <c r="HQ153" s="160"/>
      <c r="HR153" s="160"/>
      <c r="HS153" s="160"/>
      <c r="HT153" s="160"/>
      <c r="HU153" s="160"/>
      <c r="HV153" s="160"/>
      <c r="HW153" s="160"/>
      <c r="HX153" s="160"/>
      <c r="HY153" s="160"/>
      <c r="HZ153" s="160"/>
      <c r="IA153" s="160"/>
      <c r="IB153" s="160"/>
      <c r="IC153" s="160"/>
      <c r="ID153" s="160"/>
      <c r="IE153" s="160"/>
      <c r="IF153" s="160"/>
      <c r="IG153" s="160"/>
      <c r="IH153" s="160"/>
      <c r="II153" s="160"/>
      <c r="IJ153" s="160"/>
      <c r="IK153" s="160"/>
      <c r="IL153" s="160"/>
      <c r="IM153" s="160"/>
      <c r="IN153" s="160"/>
      <c r="IO153" s="160"/>
      <c r="IP153" s="160"/>
      <c r="IQ153" s="160"/>
      <c r="IR153" s="160"/>
      <c r="IS153" s="160"/>
      <c r="IT153" s="160"/>
      <c r="IU153" s="160"/>
      <c r="IV153" s="160"/>
      <c r="IW153" s="160"/>
      <c r="IX153" s="160"/>
      <c r="IY153" s="160"/>
      <c r="IZ153" s="160"/>
      <c r="JA153" s="160"/>
      <c r="JB153" s="160"/>
      <c r="JC153" s="160"/>
      <c r="JD153" s="160"/>
      <c r="JE153" s="160"/>
      <c r="JF153" s="160"/>
      <c r="JG153" s="160"/>
      <c r="JH153" s="160"/>
      <c r="JI153" s="160"/>
      <c r="JJ153" s="160"/>
      <c r="JK153" s="160"/>
      <c r="JL153" s="160"/>
      <c r="JM153" s="160"/>
      <c r="JN153" s="160"/>
      <c r="JO153" s="160"/>
      <c r="JP153" s="160"/>
      <c r="JQ153" s="160"/>
      <c r="JR153" s="160"/>
      <c r="JS153" s="160"/>
      <c r="JT153" s="160"/>
      <c r="JU153" s="160"/>
      <c r="JV153" s="160"/>
      <c r="JW153" s="160"/>
      <c r="JX153" s="160"/>
      <c r="JY153" s="160"/>
      <c r="JZ153" s="160"/>
      <c r="KA153" s="160"/>
      <c r="KB153" s="160"/>
    </row>
    <row r="154" spans="1:288" ht="63" hidden="1" x14ac:dyDescent="0.3">
      <c r="A154" s="208" t="s">
        <v>112</v>
      </c>
      <c r="B154" s="209" t="s">
        <v>111</v>
      </c>
      <c r="C154" s="210">
        <f>SUM('7990NTP-P'!$K$54*1)</f>
        <v>0</v>
      </c>
      <c r="D154" s="226">
        <f>'7990NTP-P'!$C$54</f>
        <v>0</v>
      </c>
      <c r="E154" s="208" t="s">
        <v>112</v>
      </c>
      <c r="F154" s="212" t="s">
        <v>111</v>
      </c>
      <c r="G154" s="210">
        <f>SUM('7990NTP-P'!$L$54*1)</f>
        <v>0</v>
      </c>
      <c r="H154" s="226">
        <f>'7990NTP-P'!$D$54</f>
        <v>0</v>
      </c>
      <c r="I154" s="208" t="s">
        <v>112</v>
      </c>
      <c r="J154" s="212" t="s">
        <v>111</v>
      </c>
      <c r="K154" s="210">
        <f>SUM('7990NTP-P'!$M$54*1)</f>
        <v>0</v>
      </c>
      <c r="L154" s="226">
        <f>'7990NTP-P'!E54</f>
        <v>0</v>
      </c>
      <c r="M154" s="208" t="s">
        <v>112</v>
      </c>
      <c r="N154" s="212" t="s">
        <v>111</v>
      </c>
      <c r="O154" s="214">
        <f>SUM('7990NTP-P'!N54*1)</f>
        <v>0</v>
      </c>
      <c r="P154" s="226">
        <f>'7990NTP-P'!F54</f>
        <v>0</v>
      </c>
      <c r="Q154" s="208" t="s">
        <v>112</v>
      </c>
      <c r="R154" s="212" t="s">
        <v>111</v>
      </c>
      <c r="S154" s="214">
        <f>SUM('7990NTP-P'!O54*1)</f>
        <v>0</v>
      </c>
      <c r="T154" s="226">
        <f>'7990NTP-P'!G54</f>
        <v>0</v>
      </c>
      <c r="U154" s="208" t="s">
        <v>112</v>
      </c>
      <c r="V154" s="212" t="s">
        <v>111</v>
      </c>
      <c r="W154" s="210">
        <f>SUM('7990NTP-P'!P54*1)</f>
        <v>0</v>
      </c>
      <c r="X154" s="226">
        <f>'7990NTP-P'!H54</f>
        <v>0</v>
      </c>
      <c r="Y154" s="208" t="s">
        <v>112</v>
      </c>
      <c r="Z154" s="212" t="s">
        <v>111</v>
      </c>
      <c r="AA154" s="210">
        <f>SUM('7990NTP-P'!Q54*1)</f>
        <v>0</v>
      </c>
      <c r="AB154" s="226">
        <f>'7990NTP-P'!I54</f>
        <v>0</v>
      </c>
      <c r="AC154" s="216">
        <f t="shared" si="2"/>
        <v>0</v>
      </c>
      <c r="AD154" s="182"/>
      <c r="AE154" s="182"/>
      <c r="AF154" s="182"/>
      <c r="AG154" s="182"/>
      <c r="AH154" s="182"/>
      <c r="AI154" s="182"/>
      <c r="AJ154" s="182"/>
      <c r="AK154" s="182"/>
      <c r="AL154" s="182"/>
    </row>
    <row r="155" spans="1:288" s="255" customFormat="1" ht="14" hidden="1" x14ac:dyDescent="0.3">
      <c r="A155" s="257"/>
      <c r="B155" s="209"/>
      <c r="C155" s="231"/>
      <c r="D155" s="232"/>
      <c r="E155" s="258"/>
      <c r="F155" s="212"/>
      <c r="G155" s="231"/>
      <c r="H155" s="232"/>
      <c r="I155" s="258"/>
      <c r="J155" s="212"/>
      <c r="K155" s="231"/>
      <c r="L155" s="232"/>
      <c r="M155" s="258"/>
      <c r="N155" s="212"/>
      <c r="O155" s="265"/>
      <c r="P155" s="265"/>
      <c r="Q155" s="258"/>
      <c r="R155" s="212"/>
      <c r="S155" s="265"/>
      <c r="T155" s="265"/>
      <c r="U155" s="258"/>
      <c r="V155" s="212"/>
      <c r="W155" s="210"/>
      <c r="X155" s="232"/>
      <c r="Y155" s="258"/>
      <c r="Z155" s="212"/>
      <c r="AA155" s="268"/>
      <c r="AB155" s="232"/>
      <c r="AC155" s="216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0"/>
      <c r="BV155" s="160"/>
      <c r="BW155" s="160"/>
      <c r="BX155" s="160"/>
      <c r="BY155" s="160"/>
      <c r="BZ155" s="160"/>
      <c r="CA155" s="160"/>
      <c r="CB155" s="160"/>
      <c r="CC155" s="160"/>
      <c r="CD155" s="160"/>
      <c r="CE155" s="160"/>
      <c r="CF155" s="160"/>
      <c r="CG155" s="160"/>
      <c r="CH155" s="160"/>
      <c r="CI155" s="160"/>
      <c r="CJ155" s="160"/>
      <c r="CK155" s="160"/>
      <c r="CL155" s="160"/>
      <c r="CM155" s="160"/>
      <c r="CN155" s="160"/>
      <c r="CO155" s="160"/>
      <c r="CP155" s="160"/>
      <c r="CQ155" s="160"/>
      <c r="CR155" s="160"/>
      <c r="CS155" s="160"/>
      <c r="CT155" s="160"/>
      <c r="CU155" s="160"/>
      <c r="CV155" s="160"/>
      <c r="CW155" s="160"/>
      <c r="CX155" s="160"/>
      <c r="CY155" s="160"/>
      <c r="CZ155" s="160"/>
      <c r="DA155" s="160"/>
      <c r="DB155" s="160"/>
      <c r="DC155" s="160"/>
      <c r="DD155" s="160"/>
      <c r="DE155" s="160"/>
      <c r="DF155" s="160"/>
      <c r="DG155" s="160"/>
      <c r="DH155" s="160"/>
      <c r="DI155" s="160"/>
      <c r="DJ155" s="160"/>
      <c r="DK155" s="160"/>
      <c r="DL155" s="160"/>
      <c r="DM155" s="160"/>
      <c r="DN155" s="160"/>
      <c r="DO155" s="160"/>
      <c r="DP155" s="160"/>
      <c r="DQ155" s="160"/>
      <c r="DR155" s="160"/>
      <c r="DS155" s="160"/>
      <c r="DT155" s="160"/>
      <c r="DU155" s="160"/>
      <c r="DV155" s="160"/>
      <c r="DW155" s="160"/>
      <c r="DX155" s="160"/>
      <c r="DY155" s="160"/>
      <c r="DZ155" s="160"/>
      <c r="EA155" s="160"/>
      <c r="EB155" s="160"/>
      <c r="EC155" s="160"/>
      <c r="ED155" s="160"/>
      <c r="EE155" s="160"/>
      <c r="EF155" s="160"/>
      <c r="EG155" s="160"/>
      <c r="EH155" s="160"/>
      <c r="EI155" s="160"/>
      <c r="EJ155" s="160"/>
      <c r="EK155" s="160"/>
      <c r="EL155" s="160"/>
      <c r="EM155" s="160"/>
      <c r="EN155" s="160"/>
      <c r="EO155" s="160"/>
      <c r="EP155" s="160"/>
      <c r="EQ155" s="160"/>
      <c r="ER155" s="160"/>
      <c r="ES155" s="160"/>
      <c r="ET155" s="160"/>
      <c r="EU155" s="160"/>
      <c r="EV155" s="160"/>
      <c r="EW155" s="160"/>
      <c r="EX155" s="160"/>
      <c r="EY155" s="160"/>
      <c r="EZ155" s="160"/>
      <c r="FA155" s="160"/>
      <c r="FB155" s="160"/>
      <c r="FC155" s="160"/>
      <c r="FD155" s="160"/>
      <c r="FE155" s="160"/>
      <c r="FF155" s="160"/>
      <c r="FG155" s="160"/>
      <c r="FH155" s="160"/>
      <c r="FI155" s="160"/>
      <c r="FJ155" s="160"/>
      <c r="FK155" s="160"/>
      <c r="FL155" s="160"/>
      <c r="FM155" s="160"/>
      <c r="FN155" s="160"/>
      <c r="FO155" s="160"/>
      <c r="FP155" s="160"/>
      <c r="FQ155" s="160"/>
      <c r="FR155" s="160"/>
      <c r="FS155" s="160"/>
      <c r="FT155" s="160"/>
      <c r="FU155" s="160"/>
      <c r="FV155" s="160"/>
      <c r="FW155" s="160"/>
      <c r="FX155" s="160"/>
      <c r="FY155" s="160"/>
      <c r="FZ155" s="160"/>
      <c r="GA155" s="160"/>
      <c r="GB155" s="160"/>
      <c r="GC155" s="160"/>
      <c r="GD155" s="160"/>
      <c r="GE155" s="160"/>
      <c r="GF155" s="160"/>
      <c r="GG155" s="160"/>
      <c r="GH155" s="160"/>
      <c r="GI155" s="160"/>
      <c r="GJ155" s="160"/>
      <c r="GK155" s="160"/>
      <c r="GL155" s="160"/>
      <c r="GM155" s="160"/>
      <c r="GN155" s="160"/>
      <c r="GO155" s="160"/>
      <c r="GP155" s="160"/>
      <c r="GQ155" s="160"/>
      <c r="GR155" s="160"/>
      <c r="GS155" s="160"/>
      <c r="GT155" s="160"/>
      <c r="GU155" s="160"/>
      <c r="GV155" s="160"/>
      <c r="GW155" s="160"/>
      <c r="GX155" s="160"/>
      <c r="GY155" s="160"/>
      <c r="GZ155" s="160"/>
      <c r="HA155" s="160"/>
      <c r="HB155" s="160"/>
      <c r="HC155" s="160"/>
      <c r="HD155" s="160"/>
      <c r="HE155" s="160"/>
      <c r="HF155" s="160"/>
      <c r="HG155" s="160"/>
      <c r="HH155" s="160"/>
      <c r="HI155" s="160"/>
      <c r="HJ155" s="160"/>
      <c r="HK155" s="160"/>
      <c r="HL155" s="160"/>
      <c r="HM155" s="160"/>
      <c r="HN155" s="160"/>
      <c r="HO155" s="160"/>
      <c r="HP155" s="160"/>
      <c r="HQ155" s="160"/>
      <c r="HR155" s="160"/>
      <c r="HS155" s="160"/>
      <c r="HT155" s="160"/>
      <c r="HU155" s="160"/>
      <c r="HV155" s="160"/>
      <c r="HW155" s="160"/>
      <c r="HX155" s="160"/>
      <c r="HY155" s="160"/>
      <c r="HZ155" s="160"/>
      <c r="IA155" s="160"/>
      <c r="IB155" s="160"/>
      <c r="IC155" s="160"/>
      <c r="ID155" s="160"/>
      <c r="IE155" s="160"/>
      <c r="IF155" s="160"/>
      <c r="IG155" s="160"/>
      <c r="IH155" s="160"/>
      <c r="II155" s="160"/>
      <c r="IJ155" s="160"/>
      <c r="IK155" s="160"/>
      <c r="IL155" s="160"/>
      <c r="IM155" s="160"/>
      <c r="IN155" s="160"/>
      <c r="IO155" s="160"/>
      <c r="IP155" s="160"/>
      <c r="IQ155" s="160"/>
      <c r="IR155" s="160"/>
      <c r="IS155" s="160"/>
      <c r="IT155" s="160"/>
      <c r="IU155" s="160"/>
      <c r="IV155" s="160"/>
      <c r="IW155" s="160"/>
      <c r="IX155" s="160"/>
      <c r="IY155" s="160"/>
      <c r="IZ155" s="160"/>
      <c r="JA155" s="160"/>
      <c r="JB155" s="160"/>
      <c r="JC155" s="160"/>
      <c r="JD155" s="160"/>
      <c r="JE155" s="160"/>
      <c r="JF155" s="160"/>
      <c r="JG155" s="160"/>
      <c r="JH155" s="160"/>
      <c r="JI155" s="160"/>
      <c r="JJ155" s="160"/>
      <c r="JK155" s="160"/>
      <c r="JL155" s="160"/>
      <c r="JM155" s="160"/>
      <c r="JN155" s="160"/>
      <c r="JO155" s="160"/>
      <c r="JP155" s="160"/>
      <c r="JQ155" s="160"/>
      <c r="JR155" s="160"/>
      <c r="JS155" s="160"/>
      <c r="JT155" s="160"/>
      <c r="JU155" s="160"/>
      <c r="JV155" s="160"/>
      <c r="JW155" s="160"/>
      <c r="JX155" s="160"/>
      <c r="JY155" s="160"/>
      <c r="JZ155" s="160"/>
      <c r="KA155" s="160"/>
      <c r="KB155" s="160"/>
    </row>
    <row r="156" spans="1:288" ht="63" hidden="1" x14ac:dyDescent="0.3">
      <c r="A156" s="208" t="s">
        <v>103</v>
      </c>
      <c r="B156" s="209" t="s">
        <v>104</v>
      </c>
      <c r="C156" s="210">
        <f>SUM('7990NTP-P'!$K$55*1)</f>
        <v>0</v>
      </c>
      <c r="D156" s="226">
        <f>'7990NTP-P'!$C$55</f>
        <v>0</v>
      </c>
      <c r="E156" s="208" t="s">
        <v>103</v>
      </c>
      <c r="F156" s="212" t="s">
        <v>104</v>
      </c>
      <c r="G156" s="210">
        <f>SUM('7990NTP-P'!$L$55*1)</f>
        <v>0</v>
      </c>
      <c r="H156" s="226">
        <f>'7990NTP-P'!$D$55</f>
        <v>0</v>
      </c>
      <c r="I156" s="208" t="s">
        <v>103</v>
      </c>
      <c r="J156" s="212" t="s">
        <v>104</v>
      </c>
      <c r="K156" s="210">
        <f>SUM('7990NTP-P'!$M$55*1)</f>
        <v>0</v>
      </c>
      <c r="L156" s="226">
        <f>'7990NTP-P'!E55</f>
        <v>0</v>
      </c>
      <c r="M156" s="208" t="s">
        <v>103</v>
      </c>
      <c r="N156" s="212" t="s">
        <v>104</v>
      </c>
      <c r="O156" s="214">
        <f>SUM('7990NTP-P'!N55*1)</f>
        <v>0</v>
      </c>
      <c r="P156" s="226">
        <f>'7990NTP-P'!F55</f>
        <v>0</v>
      </c>
      <c r="Q156" s="208" t="s">
        <v>103</v>
      </c>
      <c r="R156" s="212" t="s">
        <v>104</v>
      </c>
      <c r="S156" s="214">
        <f>SUM('7990NTP-P'!O55*1)</f>
        <v>0</v>
      </c>
      <c r="T156" s="226">
        <f>'7990NTP-P'!G55</f>
        <v>0</v>
      </c>
      <c r="U156" s="208" t="s">
        <v>103</v>
      </c>
      <c r="V156" s="212" t="s">
        <v>104</v>
      </c>
      <c r="W156" s="210">
        <f>SUM('7990NTP-P'!P55*1)</f>
        <v>0</v>
      </c>
      <c r="X156" s="226">
        <f>'7990NTP-P'!H55</f>
        <v>0</v>
      </c>
      <c r="Y156" s="208" t="s">
        <v>103</v>
      </c>
      <c r="Z156" s="212" t="s">
        <v>104</v>
      </c>
      <c r="AA156" s="210">
        <f>SUM('7990NTP-P'!Q55*1)</f>
        <v>0</v>
      </c>
      <c r="AB156" s="226">
        <f>'7990NTP-P'!I55</f>
        <v>0</v>
      </c>
      <c r="AC156" s="216">
        <f t="shared" si="2"/>
        <v>0</v>
      </c>
      <c r="AD156" s="182"/>
      <c r="AE156" s="182"/>
      <c r="AF156" s="182"/>
      <c r="AG156" s="182"/>
      <c r="AH156" s="182"/>
      <c r="AI156" s="182"/>
      <c r="AJ156" s="182"/>
      <c r="AK156" s="182"/>
      <c r="AL156" s="182"/>
    </row>
    <row r="157" spans="1:288" s="255" customFormat="1" ht="14" hidden="1" x14ac:dyDescent="0.3">
      <c r="A157" s="257"/>
      <c r="B157" s="209"/>
      <c r="C157" s="231"/>
      <c r="D157" s="232"/>
      <c r="E157" s="258"/>
      <c r="F157" s="212"/>
      <c r="G157" s="231"/>
      <c r="H157" s="232"/>
      <c r="I157" s="258"/>
      <c r="J157" s="212"/>
      <c r="K157" s="231"/>
      <c r="L157" s="232"/>
      <c r="M157" s="258"/>
      <c r="N157" s="212"/>
      <c r="O157" s="265"/>
      <c r="P157" s="265"/>
      <c r="Q157" s="258"/>
      <c r="R157" s="212"/>
      <c r="S157" s="265"/>
      <c r="T157" s="265"/>
      <c r="U157" s="258"/>
      <c r="V157" s="212"/>
      <c r="W157" s="210"/>
      <c r="X157" s="232"/>
      <c r="Y157" s="258"/>
      <c r="Z157" s="212"/>
      <c r="AA157" s="268"/>
      <c r="AB157" s="232"/>
      <c r="AC157" s="216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  <c r="BW157" s="160"/>
      <c r="BX157" s="160"/>
      <c r="BY157" s="160"/>
      <c r="BZ157" s="160"/>
      <c r="CA157" s="160"/>
      <c r="CB157" s="160"/>
      <c r="CC157" s="160"/>
      <c r="CD157" s="160"/>
      <c r="CE157" s="160"/>
      <c r="CF157" s="160"/>
      <c r="CG157" s="160"/>
      <c r="CH157" s="160"/>
      <c r="CI157" s="160"/>
      <c r="CJ157" s="160"/>
      <c r="CK157" s="160"/>
      <c r="CL157" s="160"/>
      <c r="CM157" s="160"/>
      <c r="CN157" s="160"/>
      <c r="CO157" s="160"/>
      <c r="CP157" s="160"/>
      <c r="CQ157" s="160"/>
      <c r="CR157" s="160"/>
      <c r="CS157" s="160"/>
      <c r="CT157" s="160"/>
      <c r="CU157" s="160"/>
      <c r="CV157" s="160"/>
      <c r="CW157" s="160"/>
      <c r="CX157" s="160"/>
      <c r="CY157" s="160"/>
      <c r="CZ157" s="160"/>
      <c r="DA157" s="160"/>
      <c r="DB157" s="160"/>
      <c r="DC157" s="160"/>
      <c r="DD157" s="160"/>
      <c r="DE157" s="160"/>
      <c r="DF157" s="160"/>
      <c r="DG157" s="160"/>
      <c r="DH157" s="160"/>
      <c r="DI157" s="160"/>
      <c r="DJ157" s="160"/>
      <c r="DK157" s="160"/>
      <c r="DL157" s="160"/>
      <c r="DM157" s="160"/>
      <c r="DN157" s="160"/>
      <c r="DO157" s="160"/>
      <c r="DP157" s="160"/>
      <c r="DQ157" s="160"/>
      <c r="DR157" s="160"/>
      <c r="DS157" s="160"/>
      <c r="DT157" s="160"/>
      <c r="DU157" s="160"/>
      <c r="DV157" s="160"/>
      <c r="DW157" s="160"/>
      <c r="DX157" s="160"/>
      <c r="DY157" s="160"/>
      <c r="DZ157" s="160"/>
      <c r="EA157" s="160"/>
      <c r="EB157" s="160"/>
      <c r="EC157" s="160"/>
      <c r="ED157" s="160"/>
      <c r="EE157" s="160"/>
      <c r="EF157" s="160"/>
      <c r="EG157" s="160"/>
      <c r="EH157" s="160"/>
      <c r="EI157" s="160"/>
      <c r="EJ157" s="160"/>
      <c r="EK157" s="160"/>
      <c r="EL157" s="160"/>
      <c r="EM157" s="160"/>
      <c r="EN157" s="160"/>
      <c r="EO157" s="160"/>
      <c r="EP157" s="160"/>
      <c r="EQ157" s="160"/>
      <c r="ER157" s="160"/>
      <c r="ES157" s="160"/>
      <c r="ET157" s="160"/>
      <c r="EU157" s="160"/>
      <c r="EV157" s="160"/>
      <c r="EW157" s="160"/>
      <c r="EX157" s="160"/>
      <c r="EY157" s="160"/>
      <c r="EZ157" s="160"/>
      <c r="FA157" s="160"/>
      <c r="FB157" s="160"/>
      <c r="FC157" s="160"/>
      <c r="FD157" s="160"/>
      <c r="FE157" s="160"/>
      <c r="FF157" s="160"/>
      <c r="FG157" s="160"/>
      <c r="FH157" s="160"/>
      <c r="FI157" s="160"/>
      <c r="FJ157" s="160"/>
      <c r="FK157" s="160"/>
      <c r="FL157" s="160"/>
      <c r="FM157" s="160"/>
      <c r="FN157" s="160"/>
      <c r="FO157" s="160"/>
      <c r="FP157" s="160"/>
      <c r="FQ157" s="160"/>
      <c r="FR157" s="160"/>
      <c r="FS157" s="160"/>
      <c r="FT157" s="160"/>
      <c r="FU157" s="160"/>
      <c r="FV157" s="160"/>
      <c r="FW157" s="160"/>
      <c r="FX157" s="160"/>
      <c r="FY157" s="160"/>
      <c r="FZ157" s="160"/>
      <c r="GA157" s="160"/>
      <c r="GB157" s="160"/>
      <c r="GC157" s="160"/>
      <c r="GD157" s="160"/>
      <c r="GE157" s="160"/>
      <c r="GF157" s="160"/>
      <c r="GG157" s="160"/>
      <c r="GH157" s="160"/>
      <c r="GI157" s="160"/>
      <c r="GJ157" s="160"/>
      <c r="GK157" s="160"/>
      <c r="GL157" s="160"/>
      <c r="GM157" s="160"/>
      <c r="GN157" s="160"/>
      <c r="GO157" s="160"/>
      <c r="GP157" s="160"/>
      <c r="GQ157" s="160"/>
      <c r="GR157" s="160"/>
      <c r="GS157" s="160"/>
      <c r="GT157" s="160"/>
      <c r="GU157" s="160"/>
      <c r="GV157" s="160"/>
      <c r="GW157" s="160"/>
      <c r="GX157" s="160"/>
      <c r="GY157" s="160"/>
      <c r="GZ157" s="160"/>
      <c r="HA157" s="160"/>
      <c r="HB157" s="160"/>
      <c r="HC157" s="160"/>
      <c r="HD157" s="160"/>
      <c r="HE157" s="160"/>
      <c r="HF157" s="160"/>
      <c r="HG157" s="160"/>
      <c r="HH157" s="160"/>
      <c r="HI157" s="160"/>
      <c r="HJ157" s="160"/>
      <c r="HK157" s="160"/>
      <c r="HL157" s="160"/>
      <c r="HM157" s="160"/>
      <c r="HN157" s="160"/>
      <c r="HO157" s="160"/>
      <c r="HP157" s="160"/>
      <c r="HQ157" s="160"/>
      <c r="HR157" s="160"/>
      <c r="HS157" s="160"/>
      <c r="HT157" s="160"/>
      <c r="HU157" s="160"/>
      <c r="HV157" s="160"/>
      <c r="HW157" s="160"/>
      <c r="HX157" s="160"/>
      <c r="HY157" s="160"/>
      <c r="HZ157" s="160"/>
      <c r="IA157" s="160"/>
      <c r="IB157" s="160"/>
      <c r="IC157" s="160"/>
      <c r="ID157" s="160"/>
      <c r="IE157" s="160"/>
      <c r="IF157" s="160"/>
      <c r="IG157" s="160"/>
      <c r="IH157" s="160"/>
      <c r="II157" s="160"/>
      <c r="IJ157" s="160"/>
      <c r="IK157" s="160"/>
      <c r="IL157" s="160"/>
      <c r="IM157" s="160"/>
      <c r="IN157" s="160"/>
      <c r="IO157" s="160"/>
      <c r="IP157" s="160"/>
      <c r="IQ157" s="160"/>
      <c r="IR157" s="160"/>
      <c r="IS157" s="160"/>
      <c r="IT157" s="160"/>
      <c r="IU157" s="160"/>
      <c r="IV157" s="160"/>
      <c r="IW157" s="160"/>
      <c r="IX157" s="160"/>
      <c r="IY157" s="160"/>
      <c r="IZ157" s="160"/>
      <c r="JA157" s="160"/>
      <c r="JB157" s="160"/>
      <c r="JC157" s="160"/>
      <c r="JD157" s="160"/>
      <c r="JE157" s="160"/>
      <c r="JF157" s="160"/>
      <c r="JG157" s="160"/>
      <c r="JH157" s="160"/>
      <c r="JI157" s="160"/>
      <c r="JJ157" s="160"/>
      <c r="JK157" s="160"/>
      <c r="JL157" s="160"/>
      <c r="JM157" s="160"/>
      <c r="JN157" s="160"/>
      <c r="JO157" s="160"/>
      <c r="JP157" s="160"/>
      <c r="JQ157" s="160"/>
      <c r="JR157" s="160"/>
      <c r="JS157" s="160"/>
      <c r="JT157" s="160"/>
      <c r="JU157" s="160"/>
      <c r="JV157" s="160"/>
      <c r="JW157" s="160"/>
      <c r="JX157" s="160"/>
      <c r="JY157" s="160"/>
      <c r="JZ157" s="160"/>
      <c r="KA157" s="160"/>
      <c r="KB157" s="160"/>
    </row>
    <row r="158" spans="1:288" ht="50.5" hidden="1" x14ac:dyDescent="0.3">
      <c r="A158" s="208" t="s">
        <v>105</v>
      </c>
      <c r="B158" s="209" t="s">
        <v>106</v>
      </c>
      <c r="C158" s="210">
        <f>SUM('7990NTP-P'!$K$56*1)</f>
        <v>0</v>
      </c>
      <c r="D158" s="226">
        <f>'7990NTP-P'!$C$56</f>
        <v>0</v>
      </c>
      <c r="E158" s="208" t="s">
        <v>105</v>
      </c>
      <c r="F158" s="212" t="s">
        <v>106</v>
      </c>
      <c r="G158" s="210">
        <f>SUM('7990NTP-P'!$L$56*1)</f>
        <v>0</v>
      </c>
      <c r="H158" s="226">
        <f>'7990NTP-P'!$D$56</f>
        <v>0</v>
      </c>
      <c r="I158" s="208" t="s">
        <v>105</v>
      </c>
      <c r="J158" s="212" t="s">
        <v>106</v>
      </c>
      <c r="K158" s="210">
        <f>SUM('7990NTP-P'!$M$56*1)</f>
        <v>0</v>
      </c>
      <c r="L158" s="226">
        <f>'7990NTP-P'!E56</f>
        <v>0</v>
      </c>
      <c r="M158" s="208" t="s">
        <v>105</v>
      </c>
      <c r="N158" s="212" t="s">
        <v>106</v>
      </c>
      <c r="O158" s="214">
        <f>SUM('7990NTP-P'!N56*1)</f>
        <v>0</v>
      </c>
      <c r="P158" s="226">
        <f>'7990NTP-P'!F56</f>
        <v>0</v>
      </c>
      <c r="Q158" s="208" t="s">
        <v>105</v>
      </c>
      <c r="R158" s="212" t="s">
        <v>106</v>
      </c>
      <c r="S158" s="214">
        <f>SUM('7990NTP-P'!O56*1)</f>
        <v>0</v>
      </c>
      <c r="T158" s="226">
        <f>'7990NTP-P'!G56</f>
        <v>0</v>
      </c>
      <c r="U158" s="208" t="s">
        <v>105</v>
      </c>
      <c r="V158" s="212" t="s">
        <v>106</v>
      </c>
      <c r="W158" s="210">
        <f>SUM('7990NTP-P'!P56*1)</f>
        <v>0</v>
      </c>
      <c r="X158" s="226">
        <f>'7990NTP-P'!H56</f>
        <v>0</v>
      </c>
      <c r="Y158" s="208" t="s">
        <v>105</v>
      </c>
      <c r="Z158" s="212" t="s">
        <v>106</v>
      </c>
      <c r="AA158" s="210">
        <f>SUM('7990NTP-P'!Q56*1)</f>
        <v>0</v>
      </c>
      <c r="AB158" s="226">
        <f>'7990NTP-P'!I56</f>
        <v>0</v>
      </c>
      <c r="AC158" s="216">
        <f t="shared" si="2"/>
        <v>0</v>
      </c>
      <c r="AD158" s="182"/>
      <c r="AE158" s="182"/>
      <c r="AF158" s="182"/>
      <c r="AG158" s="182"/>
      <c r="AH158" s="182"/>
      <c r="AI158" s="182"/>
      <c r="AJ158" s="182"/>
      <c r="AK158" s="182"/>
      <c r="AL158" s="182"/>
    </row>
    <row r="159" spans="1:288" s="255" customFormat="1" ht="14" hidden="1" x14ac:dyDescent="0.3">
      <c r="A159" s="257"/>
      <c r="B159" s="209"/>
      <c r="C159" s="231"/>
      <c r="D159" s="232"/>
      <c r="E159" s="262"/>
      <c r="F159" s="212"/>
      <c r="G159" s="231"/>
      <c r="H159" s="232"/>
      <c r="I159" s="262"/>
      <c r="J159" s="263"/>
      <c r="K159" s="231"/>
      <c r="L159" s="232"/>
      <c r="M159" s="262"/>
      <c r="N159" s="264"/>
      <c r="O159" s="265"/>
      <c r="P159" s="265"/>
      <c r="Q159" s="266"/>
      <c r="R159" s="267"/>
      <c r="S159" s="265"/>
      <c r="T159" s="265"/>
      <c r="U159" s="266"/>
      <c r="V159" s="267"/>
      <c r="W159" s="210"/>
      <c r="X159" s="232"/>
      <c r="Y159" s="262"/>
      <c r="Z159" s="212"/>
      <c r="AA159" s="268"/>
      <c r="AB159" s="232"/>
      <c r="AC159" s="216"/>
      <c r="AD159" s="182"/>
      <c r="AE159" s="182"/>
      <c r="AF159" s="182"/>
      <c r="AG159" s="182"/>
      <c r="AH159" s="182"/>
      <c r="AI159" s="182"/>
      <c r="AJ159" s="182"/>
      <c r="AK159" s="182"/>
      <c r="AL159" s="182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  <c r="BT159" s="160"/>
      <c r="BU159" s="160"/>
      <c r="BV159" s="160"/>
      <c r="BW159" s="160"/>
      <c r="BX159" s="160"/>
      <c r="BY159" s="160"/>
      <c r="BZ159" s="160"/>
      <c r="CA159" s="160"/>
      <c r="CB159" s="160"/>
      <c r="CC159" s="160"/>
      <c r="CD159" s="160"/>
      <c r="CE159" s="160"/>
      <c r="CF159" s="160"/>
      <c r="CG159" s="160"/>
      <c r="CH159" s="160"/>
      <c r="CI159" s="160"/>
      <c r="CJ159" s="160"/>
      <c r="CK159" s="160"/>
      <c r="CL159" s="160"/>
      <c r="CM159" s="160"/>
      <c r="CN159" s="160"/>
      <c r="CO159" s="160"/>
      <c r="CP159" s="160"/>
      <c r="CQ159" s="160"/>
      <c r="CR159" s="160"/>
      <c r="CS159" s="160"/>
      <c r="CT159" s="160"/>
      <c r="CU159" s="160"/>
      <c r="CV159" s="160"/>
      <c r="CW159" s="160"/>
      <c r="CX159" s="160"/>
      <c r="CY159" s="160"/>
      <c r="CZ159" s="160"/>
      <c r="DA159" s="160"/>
      <c r="DB159" s="160"/>
      <c r="DC159" s="160"/>
      <c r="DD159" s="160"/>
      <c r="DE159" s="160"/>
      <c r="DF159" s="160"/>
      <c r="DG159" s="160"/>
      <c r="DH159" s="160"/>
      <c r="DI159" s="160"/>
      <c r="DJ159" s="160"/>
      <c r="DK159" s="160"/>
      <c r="DL159" s="160"/>
      <c r="DM159" s="160"/>
      <c r="DN159" s="160"/>
      <c r="DO159" s="160"/>
      <c r="DP159" s="160"/>
      <c r="DQ159" s="160"/>
      <c r="DR159" s="160"/>
      <c r="DS159" s="160"/>
      <c r="DT159" s="160"/>
      <c r="DU159" s="160"/>
      <c r="DV159" s="160"/>
      <c r="DW159" s="160"/>
      <c r="DX159" s="160"/>
      <c r="DY159" s="160"/>
      <c r="DZ159" s="160"/>
      <c r="EA159" s="160"/>
      <c r="EB159" s="160"/>
      <c r="EC159" s="160"/>
      <c r="ED159" s="160"/>
      <c r="EE159" s="160"/>
      <c r="EF159" s="160"/>
      <c r="EG159" s="160"/>
      <c r="EH159" s="160"/>
      <c r="EI159" s="160"/>
      <c r="EJ159" s="160"/>
      <c r="EK159" s="160"/>
      <c r="EL159" s="160"/>
      <c r="EM159" s="160"/>
      <c r="EN159" s="160"/>
      <c r="EO159" s="160"/>
      <c r="EP159" s="160"/>
      <c r="EQ159" s="160"/>
      <c r="ER159" s="160"/>
      <c r="ES159" s="160"/>
      <c r="ET159" s="160"/>
      <c r="EU159" s="160"/>
      <c r="EV159" s="160"/>
      <c r="EW159" s="160"/>
      <c r="EX159" s="160"/>
      <c r="EY159" s="160"/>
      <c r="EZ159" s="160"/>
      <c r="FA159" s="160"/>
      <c r="FB159" s="160"/>
      <c r="FC159" s="160"/>
      <c r="FD159" s="160"/>
      <c r="FE159" s="160"/>
      <c r="FF159" s="160"/>
      <c r="FG159" s="160"/>
      <c r="FH159" s="160"/>
      <c r="FI159" s="160"/>
      <c r="FJ159" s="160"/>
      <c r="FK159" s="160"/>
      <c r="FL159" s="160"/>
      <c r="FM159" s="160"/>
      <c r="FN159" s="160"/>
      <c r="FO159" s="160"/>
      <c r="FP159" s="160"/>
      <c r="FQ159" s="160"/>
      <c r="FR159" s="160"/>
      <c r="FS159" s="160"/>
      <c r="FT159" s="160"/>
      <c r="FU159" s="160"/>
      <c r="FV159" s="160"/>
      <c r="FW159" s="160"/>
      <c r="FX159" s="160"/>
      <c r="FY159" s="160"/>
      <c r="FZ159" s="160"/>
      <c r="GA159" s="160"/>
      <c r="GB159" s="160"/>
      <c r="GC159" s="160"/>
      <c r="GD159" s="160"/>
      <c r="GE159" s="160"/>
      <c r="GF159" s="160"/>
      <c r="GG159" s="160"/>
      <c r="GH159" s="160"/>
      <c r="GI159" s="160"/>
      <c r="GJ159" s="160"/>
      <c r="GK159" s="160"/>
      <c r="GL159" s="160"/>
      <c r="GM159" s="160"/>
      <c r="GN159" s="160"/>
      <c r="GO159" s="160"/>
      <c r="GP159" s="160"/>
      <c r="GQ159" s="160"/>
      <c r="GR159" s="160"/>
      <c r="GS159" s="160"/>
      <c r="GT159" s="160"/>
      <c r="GU159" s="160"/>
      <c r="GV159" s="160"/>
      <c r="GW159" s="160"/>
      <c r="GX159" s="160"/>
      <c r="GY159" s="160"/>
      <c r="GZ159" s="160"/>
      <c r="HA159" s="160"/>
      <c r="HB159" s="160"/>
      <c r="HC159" s="160"/>
      <c r="HD159" s="160"/>
      <c r="HE159" s="160"/>
      <c r="HF159" s="160"/>
      <c r="HG159" s="160"/>
      <c r="HH159" s="160"/>
      <c r="HI159" s="160"/>
      <c r="HJ159" s="160"/>
      <c r="HK159" s="160"/>
      <c r="HL159" s="160"/>
      <c r="HM159" s="160"/>
      <c r="HN159" s="160"/>
      <c r="HO159" s="160"/>
      <c r="HP159" s="160"/>
      <c r="HQ159" s="160"/>
      <c r="HR159" s="160"/>
      <c r="HS159" s="160"/>
      <c r="HT159" s="160"/>
      <c r="HU159" s="160"/>
      <c r="HV159" s="160"/>
      <c r="HW159" s="160"/>
      <c r="HX159" s="160"/>
      <c r="HY159" s="160"/>
      <c r="HZ159" s="160"/>
      <c r="IA159" s="160"/>
      <c r="IB159" s="160"/>
      <c r="IC159" s="160"/>
      <c r="ID159" s="160"/>
      <c r="IE159" s="160"/>
      <c r="IF159" s="160"/>
      <c r="IG159" s="160"/>
      <c r="IH159" s="160"/>
      <c r="II159" s="160"/>
      <c r="IJ159" s="160"/>
      <c r="IK159" s="160"/>
      <c r="IL159" s="160"/>
      <c r="IM159" s="160"/>
      <c r="IN159" s="160"/>
      <c r="IO159" s="160"/>
      <c r="IP159" s="160"/>
      <c r="IQ159" s="160"/>
      <c r="IR159" s="160"/>
      <c r="IS159" s="160"/>
      <c r="IT159" s="160"/>
      <c r="IU159" s="160"/>
      <c r="IV159" s="160"/>
      <c r="IW159" s="160"/>
      <c r="IX159" s="160"/>
      <c r="IY159" s="160"/>
      <c r="IZ159" s="160"/>
      <c r="JA159" s="160"/>
      <c r="JB159" s="160"/>
      <c r="JC159" s="160"/>
      <c r="JD159" s="160"/>
      <c r="JE159" s="160"/>
      <c r="JF159" s="160"/>
      <c r="JG159" s="160"/>
      <c r="JH159" s="160"/>
      <c r="JI159" s="160"/>
      <c r="JJ159" s="160"/>
      <c r="JK159" s="160"/>
      <c r="JL159" s="160"/>
      <c r="JM159" s="160"/>
      <c r="JN159" s="160"/>
      <c r="JO159" s="160"/>
      <c r="JP159" s="160"/>
      <c r="JQ159" s="160"/>
      <c r="JR159" s="160"/>
      <c r="JS159" s="160"/>
      <c r="JT159" s="160"/>
      <c r="JU159" s="160"/>
      <c r="JV159" s="160"/>
      <c r="JW159" s="160"/>
      <c r="JX159" s="160"/>
      <c r="JY159" s="160"/>
      <c r="JZ159" s="160"/>
      <c r="KA159" s="160"/>
      <c r="KB159" s="160"/>
    </row>
    <row r="160" spans="1:288" s="255" customFormat="1" ht="50.5" hidden="1" x14ac:dyDescent="0.3">
      <c r="A160" s="272" t="s">
        <v>258</v>
      </c>
      <c r="B160" s="209" t="s">
        <v>259</v>
      </c>
      <c r="C160" s="210">
        <f>SUM('7990NTP-P'!$K$57*1)</f>
        <v>0</v>
      </c>
      <c r="D160" s="226">
        <f>'7990NTP-P'!$C$57</f>
        <v>0</v>
      </c>
      <c r="E160" s="273" t="s">
        <v>258</v>
      </c>
      <c r="F160" s="212" t="s">
        <v>259</v>
      </c>
      <c r="G160" s="210">
        <f>SUM('7990NTP-P'!$L$57*1)</f>
        <v>0</v>
      </c>
      <c r="H160" s="226">
        <f>'7990NTP-P'!$D$57</f>
        <v>0</v>
      </c>
      <c r="I160" s="273" t="s">
        <v>258</v>
      </c>
      <c r="J160" s="212" t="s">
        <v>259</v>
      </c>
      <c r="K160" s="210">
        <f>SUM('7990NTP-P'!$M$57*1)</f>
        <v>0</v>
      </c>
      <c r="L160" s="226">
        <f>'7990NTP-P'!E57</f>
        <v>0</v>
      </c>
      <c r="M160" s="273" t="s">
        <v>258</v>
      </c>
      <c r="N160" s="212" t="s">
        <v>259</v>
      </c>
      <c r="O160" s="214">
        <f>SUM('7990NTP-P'!N57*1)</f>
        <v>0</v>
      </c>
      <c r="P160" s="226">
        <f>'7990NTP-P'!F57</f>
        <v>0</v>
      </c>
      <c r="Q160" s="273" t="s">
        <v>258</v>
      </c>
      <c r="R160" s="212" t="s">
        <v>259</v>
      </c>
      <c r="S160" s="214">
        <f>SUM('7990NTP-P'!O57*1)</f>
        <v>0</v>
      </c>
      <c r="T160" s="226">
        <f>'7990NTP-P'!G57</f>
        <v>0</v>
      </c>
      <c r="U160" s="273" t="s">
        <v>258</v>
      </c>
      <c r="V160" s="212" t="s">
        <v>259</v>
      </c>
      <c r="W160" s="210">
        <f>SUM('7990NTP-P'!P57*1)</f>
        <v>0</v>
      </c>
      <c r="X160" s="226">
        <f>'7990NTP-P'!H57</f>
        <v>0</v>
      </c>
      <c r="Y160" s="273" t="s">
        <v>258</v>
      </c>
      <c r="Z160" s="212" t="s">
        <v>259</v>
      </c>
      <c r="AA160" s="210">
        <f>SUM('7990NTP-P'!Q57*1)</f>
        <v>0</v>
      </c>
      <c r="AB160" s="226">
        <f>'7990NTP-P'!I57</f>
        <v>0</v>
      </c>
      <c r="AC160" s="216">
        <f t="shared" si="2"/>
        <v>0</v>
      </c>
      <c r="AD160" s="182"/>
      <c r="AE160" s="182"/>
      <c r="AF160" s="182"/>
      <c r="AG160" s="182"/>
      <c r="AH160" s="182"/>
      <c r="AI160" s="182"/>
      <c r="AJ160" s="182"/>
      <c r="AK160" s="182"/>
      <c r="AL160" s="182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  <c r="BV160" s="160"/>
      <c r="BW160" s="160"/>
      <c r="BX160" s="160"/>
      <c r="BY160" s="160"/>
      <c r="BZ160" s="160"/>
      <c r="CA160" s="160"/>
      <c r="CB160" s="160"/>
      <c r="CC160" s="160"/>
      <c r="CD160" s="160"/>
      <c r="CE160" s="160"/>
      <c r="CF160" s="160"/>
      <c r="CG160" s="160"/>
      <c r="CH160" s="160"/>
      <c r="CI160" s="160"/>
      <c r="CJ160" s="160"/>
      <c r="CK160" s="160"/>
      <c r="CL160" s="160"/>
      <c r="CM160" s="160"/>
      <c r="CN160" s="160"/>
      <c r="CO160" s="160"/>
      <c r="CP160" s="160"/>
      <c r="CQ160" s="160"/>
      <c r="CR160" s="160"/>
      <c r="CS160" s="160"/>
      <c r="CT160" s="160"/>
      <c r="CU160" s="160"/>
      <c r="CV160" s="160"/>
      <c r="CW160" s="160"/>
      <c r="CX160" s="160"/>
      <c r="CY160" s="160"/>
      <c r="CZ160" s="160"/>
      <c r="DA160" s="160"/>
      <c r="DB160" s="160"/>
      <c r="DC160" s="160"/>
      <c r="DD160" s="160"/>
      <c r="DE160" s="160"/>
      <c r="DF160" s="160"/>
      <c r="DG160" s="160"/>
      <c r="DH160" s="160"/>
      <c r="DI160" s="160"/>
      <c r="DJ160" s="160"/>
      <c r="DK160" s="160"/>
      <c r="DL160" s="160"/>
      <c r="DM160" s="160"/>
      <c r="DN160" s="160"/>
      <c r="DO160" s="160"/>
      <c r="DP160" s="160"/>
      <c r="DQ160" s="160"/>
      <c r="DR160" s="160"/>
      <c r="DS160" s="160"/>
      <c r="DT160" s="160"/>
      <c r="DU160" s="160"/>
      <c r="DV160" s="160"/>
      <c r="DW160" s="160"/>
      <c r="DX160" s="160"/>
      <c r="DY160" s="160"/>
      <c r="DZ160" s="160"/>
      <c r="EA160" s="160"/>
      <c r="EB160" s="160"/>
      <c r="EC160" s="160"/>
      <c r="ED160" s="160"/>
      <c r="EE160" s="160"/>
      <c r="EF160" s="160"/>
      <c r="EG160" s="160"/>
      <c r="EH160" s="160"/>
      <c r="EI160" s="160"/>
      <c r="EJ160" s="160"/>
      <c r="EK160" s="160"/>
      <c r="EL160" s="160"/>
      <c r="EM160" s="160"/>
      <c r="EN160" s="160"/>
      <c r="EO160" s="160"/>
      <c r="EP160" s="160"/>
      <c r="EQ160" s="160"/>
      <c r="ER160" s="160"/>
      <c r="ES160" s="160"/>
      <c r="ET160" s="160"/>
      <c r="EU160" s="160"/>
      <c r="EV160" s="160"/>
      <c r="EW160" s="160"/>
      <c r="EX160" s="160"/>
      <c r="EY160" s="160"/>
      <c r="EZ160" s="160"/>
      <c r="FA160" s="160"/>
      <c r="FB160" s="160"/>
      <c r="FC160" s="160"/>
      <c r="FD160" s="160"/>
      <c r="FE160" s="160"/>
      <c r="FF160" s="160"/>
      <c r="FG160" s="160"/>
      <c r="FH160" s="160"/>
      <c r="FI160" s="160"/>
      <c r="FJ160" s="160"/>
      <c r="FK160" s="160"/>
      <c r="FL160" s="160"/>
      <c r="FM160" s="160"/>
      <c r="FN160" s="160"/>
      <c r="FO160" s="160"/>
      <c r="FP160" s="160"/>
      <c r="FQ160" s="160"/>
      <c r="FR160" s="160"/>
      <c r="FS160" s="160"/>
      <c r="FT160" s="160"/>
      <c r="FU160" s="160"/>
      <c r="FV160" s="160"/>
      <c r="FW160" s="160"/>
      <c r="FX160" s="160"/>
      <c r="FY160" s="160"/>
      <c r="FZ160" s="160"/>
      <c r="GA160" s="160"/>
      <c r="GB160" s="160"/>
      <c r="GC160" s="160"/>
      <c r="GD160" s="160"/>
      <c r="GE160" s="160"/>
      <c r="GF160" s="160"/>
      <c r="GG160" s="160"/>
      <c r="GH160" s="160"/>
      <c r="GI160" s="160"/>
      <c r="GJ160" s="160"/>
      <c r="GK160" s="160"/>
      <c r="GL160" s="160"/>
      <c r="GM160" s="160"/>
      <c r="GN160" s="160"/>
      <c r="GO160" s="160"/>
      <c r="GP160" s="160"/>
      <c r="GQ160" s="160"/>
      <c r="GR160" s="160"/>
      <c r="GS160" s="160"/>
      <c r="GT160" s="160"/>
      <c r="GU160" s="160"/>
      <c r="GV160" s="160"/>
      <c r="GW160" s="160"/>
      <c r="GX160" s="160"/>
      <c r="GY160" s="160"/>
      <c r="GZ160" s="160"/>
      <c r="HA160" s="160"/>
      <c r="HB160" s="160"/>
      <c r="HC160" s="160"/>
      <c r="HD160" s="160"/>
      <c r="HE160" s="160"/>
      <c r="HF160" s="160"/>
      <c r="HG160" s="160"/>
      <c r="HH160" s="160"/>
      <c r="HI160" s="160"/>
      <c r="HJ160" s="160"/>
      <c r="HK160" s="160"/>
      <c r="HL160" s="160"/>
      <c r="HM160" s="160"/>
      <c r="HN160" s="160"/>
      <c r="HO160" s="160"/>
      <c r="HP160" s="160"/>
      <c r="HQ160" s="160"/>
      <c r="HR160" s="160"/>
      <c r="HS160" s="160"/>
      <c r="HT160" s="160"/>
      <c r="HU160" s="160"/>
      <c r="HV160" s="160"/>
      <c r="HW160" s="160"/>
      <c r="HX160" s="160"/>
      <c r="HY160" s="160"/>
      <c r="HZ160" s="160"/>
      <c r="IA160" s="160"/>
      <c r="IB160" s="160"/>
      <c r="IC160" s="160"/>
      <c r="ID160" s="160"/>
      <c r="IE160" s="160"/>
      <c r="IF160" s="160"/>
      <c r="IG160" s="160"/>
      <c r="IH160" s="160"/>
      <c r="II160" s="160"/>
      <c r="IJ160" s="160"/>
      <c r="IK160" s="160"/>
      <c r="IL160" s="160"/>
      <c r="IM160" s="160"/>
      <c r="IN160" s="160"/>
      <c r="IO160" s="160"/>
      <c r="IP160" s="160"/>
      <c r="IQ160" s="160"/>
      <c r="IR160" s="160"/>
      <c r="IS160" s="160"/>
      <c r="IT160" s="160"/>
      <c r="IU160" s="160"/>
      <c r="IV160" s="160"/>
      <c r="IW160" s="160"/>
      <c r="IX160" s="160"/>
      <c r="IY160" s="160"/>
      <c r="IZ160" s="160"/>
      <c r="JA160" s="160"/>
      <c r="JB160" s="160"/>
      <c r="JC160" s="160"/>
      <c r="JD160" s="160"/>
      <c r="JE160" s="160"/>
      <c r="JF160" s="160"/>
      <c r="JG160" s="160"/>
      <c r="JH160" s="160"/>
      <c r="JI160" s="160"/>
      <c r="JJ160" s="160"/>
      <c r="JK160" s="160"/>
      <c r="JL160" s="160"/>
      <c r="JM160" s="160"/>
      <c r="JN160" s="160"/>
      <c r="JO160" s="160"/>
      <c r="JP160" s="160"/>
      <c r="JQ160" s="160"/>
      <c r="JR160" s="160"/>
      <c r="JS160" s="160"/>
      <c r="JT160" s="160"/>
      <c r="JU160" s="160"/>
      <c r="JV160" s="160"/>
      <c r="JW160" s="160"/>
      <c r="JX160" s="160"/>
      <c r="JY160" s="160"/>
      <c r="JZ160" s="160"/>
      <c r="KA160" s="160"/>
      <c r="KB160" s="160"/>
    </row>
    <row r="161" spans="1:288" s="255" customFormat="1" ht="14" hidden="1" x14ac:dyDescent="0.3">
      <c r="A161" s="257"/>
      <c r="B161" s="209"/>
      <c r="C161" s="231"/>
      <c r="D161" s="232"/>
      <c r="E161" s="262"/>
      <c r="F161" s="212"/>
      <c r="G161" s="231"/>
      <c r="H161" s="232"/>
      <c r="I161" s="262"/>
      <c r="J161" s="263"/>
      <c r="K161" s="231"/>
      <c r="L161" s="232"/>
      <c r="M161" s="262"/>
      <c r="N161" s="264"/>
      <c r="O161" s="265"/>
      <c r="P161" s="265"/>
      <c r="Q161" s="266"/>
      <c r="R161" s="267"/>
      <c r="S161" s="265"/>
      <c r="T161" s="265"/>
      <c r="U161" s="266"/>
      <c r="V161" s="267"/>
      <c r="W161" s="210"/>
      <c r="X161" s="232"/>
      <c r="Y161" s="262"/>
      <c r="Z161" s="212"/>
      <c r="AA161" s="268"/>
      <c r="AB161" s="232"/>
      <c r="AC161" s="216"/>
      <c r="AD161" s="182"/>
      <c r="AE161" s="182"/>
      <c r="AF161" s="182"/>
      <c r="AG161" s="182"/>
      <c r="AH161" s="182"/>
      <c r="AI161" s="182"/>
      <c r="AJ161" s="182"/>
      <c r="AK161" s="182"/>
      <c r="AL161" s="182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  <c r="BL161" s="160"/>
      <c r="BM161" s="160"/>
      <c r="BN161" s="160"/>
      <c r="BO161" s="160"/>
      <c r="BP161" s="160"/>
      <c r="BQ161" s="160"/>
      <c r="BR161" s="160"/>
      <c r="BS161" s="160"/>
      <c r="BT161" s="160"/>
      <c r="BU161" s="160"/>
      <c r="BV161" s="160"/>
      <c r="BW161" s="160"/>
      <c r="BX161" s="160"/>
      <c r="BY161" s="160"/>
      <c r="BZ161" s="160"/>
      <c r="CA161" s="160"/>
      <c r="CB161" s="160"/>
      <c r="CC161" s="160"/>
      <c r="CD161" s="160"/>
      <c r="CE161" s="160"/>
      <c r="CF161" s="160"/>
      <c r="CG161" s="160"/>
      <c r="CH161" s="160"/>
      <c r="CI161" s="160"/>
      <c r="CJ161" s="160"/>
      <c r="CK161" s="160"/>
      <c r="CL161" s="160"/>
      <c r="CM161" s="160"/>
      <c r="CN161" s="160"/>
      <c r="CO161" s="160"/>
      <c r="CP161" s="160"/>
      <c r="CQ161" s="160"/>
      <c r="CR161" s="160"/>
      <c r="CS161" s="160"/>
      <c r="CT161" s="160"/>
      <c r="CU161" s="160"/>
      <c r="CV161" s="160"/>
      <c r="CW161" s="160"/>
      <c r="CX161" s="160"/>
      <c r="CY161" s="160"/>
      <c r="CZ161" s="160"/>
      <c r="DA161" s="160"/>
      <c r="DB161" s="160"/>
      <c r="DC161" s="160"/>
      <c r="DD161" s="160"/>
      <c r="DE161" s="160"/>
      <c r="DF161" s="160"/>
      <c r="DG161" s="160"/>
      <c r="DH161" s="160"/>
      <c r="DI161" s="160"/>
      <c r="DJ161" s="160"/>
      <c r="DK161" s="160"/>
      <c r="DL161" s="160"/>
      <c r="DM161" s="160"/>
      <c r="DN161" s="160"/>
      <c r="DO161" s="160"/>
      <c r="DP161" s="160"/>
      <c r="DQ161" s="160"/>
      <c r="DR161" s="160"/>
      <c r="DS161" s="160"/>
      <c r="DT161" s="160"/>
      <c r="DU161" s="160"/>
      <c r="DV161" s="160"/>
      <c r="DW161" s="160"/>
      <c r="DX161" s="160"/>
      <c r="DY161" s="160"/>
      <c r="DZ161" s="160"/>
      <c r="EA161" s="160"/>
      <c r="EB161" s="160"/>
      <c r="EC161" s="160"/>
      <c r="ED161" s="160"/>
      <c r="EE161" s="160"/>
      <c r="EF161" s="160"/>
      <c r="EG161" s="160"/>
      <c r="EH161" s="160"/>
      <c r="EI161" s="160"/>
      <c r="EJ161" s="160"/>
      <c r="EK161" s="160"/>
      <c r="EL161" s="160"/>
      <c r="EM161" s="160"/>
      <c r="EN161" s="160"/>
      <c r="EO161" s="160"/>
      <c r="EP161" s="160"/>
      <c r="EQ161" s="160"/>
      <c r="ER161" s="160"/>
      <c r="ES161" s="160"/>
      <c r="ET161" s="160"/>
      <c r="EU161" s="160"/>
      <c r="EV161" s="160"/>
      <c r="EW161" s="160"/>
      <c r="EX161" s="160"/>
      <c r="EY161" s="160"/>
      <c r="EZ161" s="160"/>
      <c r="FA161" s="160"/>
      <c r="FB161" s="160"/>
      <c r="FC161" s="160"/>
      <c r="FD161" s="160"/>
      <c r="FE161" s="160"/>
      <c r="FF161" s="160"/>
      <c r="FG161" s="160"/>
      <c r="FH161" s="160"/>
      <c r="FI161" s="160"/>
      <c r="FJ161" s="160"/>
      <c r="FK161" s="160"/>
      <c r="FL161" s="160"/>
      <c r="FM161" s="160"/>
      <c r="FN161" s="160"/>
      <c r="FO161" s="160"/>
      <c r="FP161" s="160"/>
      <c r="FQ161" s="160"/>
      <c r="FR161" s="160"/>
      <c r="FS161" s="160"/>
      <c r="FT161" s="160"/>
      <c r="FU161" s="160"/>
      <c r="FV161" s="160"/>
      <c r="FW161" s="160"/>
      <c r="FX161" s="160"/>
      <c r="FY161" s="160"/>
      <c r="FZ161" s="160"/>
      <c r="GA161" s="160"/>
      <c r="GB161" s="160"/>
      <c r="GC161" s="160"/>
      <c r="GD161" s="160"/>
      <c r="GE161" s="160"/>
      <c r="GF161" s="160"/>
      <c r="GG161" s="160"/>
      <c r="GH161" s="160"/>
      <c r="GI161" s="160"/>
      <c r="GJ161" s="160"/>
      <c r="GK161" s="160"/>
      <c r="GL161" s="160"/>
      <c r="GM161" s="160"/>
      <c r="GN161" s="160"/>
      <c r="GO161" s="160"/>
      <c r="GP161" s="160"/>
      <c r="GQ161" s="160"/>
      <c r="GR161" s="160"/>
      <c r="GS161" s="160"/>
      <c r="GT161" s="160"/>
      <c r="GU161" s="160"/>
      <c r="GV161" s="160"/>
      <c r="GW161" s="160"/>
      <c r="GX161" s="160"/>
      <c r="GY161" s="160"/>
      <c r="GZ161" s="160"/>
      <c r="HA161" s="160"/>
      <c r="HB161" s="160"/>
      <c r="HC161" s="160"/>
      <c r="HD161" s="160"/>
      <c r="HE161" s="160"/>
      <c r="HF161" s="160"/>
      <c r="HG161" s="160"/>
      <c r="HH161" s="160"/>
      <c r="HI161" s="160"/>
      <c r="HJ161" s="160"/>
      <c r="HK161" s="160"/>
      <c r="HL161" s="160"/>
      <c r="HM161" s="160"/>
      <c r="HN161" s="160"/>
      <c r="HO161" s="160"/>
      <c r="HP161" s="160"/>
      <c r="HQ161" s="160"/>
      <c r="HR161" s="160"/>
      <c r="HS161" s="160"/>
      <c r="HT161" s="160"/>
      <c r="HU161" s="160"/>
      <c r="HV161" s="160"/>
      <c r="HW161" s="160"/>
      <c r="HX161" s="160"/>
      <c r="HY161" s="160"/>
      <c r="HZ161" s="160"/>
      <c r="IA161" s="160"/>
      <c r="IB161" s="160"/>
      <c r="IC161" s="160"/>
      <c r="ID161" s="160"/>
      <c r="IE161" s="160"/>
      <c r="IF161" s="160"/>
      <c r="IG161" s="160"/>
      <c r="IH161" s="160"/>
      <c r="II161" s="160"/>
      <c r="IJ161" s="160"/>
      <c r="IK161" s="160"/>
      <c r="IL161" s="160"/>
      <c r="IM161" s="160"/>
      <c r="IN161" s="160"/>
      <c r="IO161" s="160"/>
      <c r="IP161" s="160"/>
      <c r="IQ161" s="160"/>
      <c r="IR161" s="160"/>
      <c r="IS161" s="160"/>
      <c r="IT161" s="160"/>
      <c r="IU161" s="160"/>
      <c r="IV161" s="160"/>
      <c r="IW161" s="160"/>
      <c r="IX161" s="160"/>
      <c r="IY161" s="160"/>
      <c r="IZ161" s="160"/>
      <c r="JA161" s="160"/>
      <c r="JB161" s="160"/>
      <c r="JC161" s="160"/>
      <c r="JD161" s="160"/>
      <c r="JE161" s="160"/>
      <c r="JF161" s="160"/>
      <c r="JG161" s="160"/>
      <c r="JH161" s="160"/>
      <c r="JI161" s="160"/>
      <c r="JJ161" s="160"/>
      <c r="JK161" s="160"/>
      <c r="JL161" s="160"/>
      <c r="JM161" s="160"/>
      <c r="JN161" s="160"/>
      <c r="JO161" s="160"/>
      <c r="JP161" s="160"/>
      <c r="JQ161" s="160"/>
      <c r="JR161" s="160"/>
      <c r="JS161" s="160"/>
      <c r="JT161" s="160"/>
      <c r="JU161" s="160"/>
      <c r="JV161" s="160"/>
      <c r="JW161" s="160"/>
      <c r="JX161" s="160"/>
      <c r="JY161" s="160"/>
      <c r="JZ161" s="160"/>
      <c r="KA161" s="160"/>
      <c r="KB161" s="160"/>
    </row>
    <row r="162" spans="1:288" s="255" customFormat="1" ht="50.5" hidden="1" x14ac:dyDescent="0.3">
      <c r="A162" s="257" t="s">
        <v>260</v>
      </c>
      <c r="B162" s="209" t="s">
        <v>261</v>
      </c>
      <c r="C162" s="210">
        <f>SUM('7990NTP-P'!$K$58*1)</f>
        <v>0</v>
      </c>
      <c r="D162" s="226">
        <f>'7990NTP-P'!$C$58</f>
        <v>0</v>
      </c>
      <c r="E162" s="258" t="s">
        <v>260</v>
      </c>
      <c r="F162" s="212" t="s">
        <v>261</v>
      </c>
      <c r="G162" s="210">
        <f>SUM('7990NTP-P'!$L$58*1)</f>
        <v>0</v>
      </c>
      <c r="H162" s="226">
        <f>'7990NTP-P'!$D$58</f>
        <v>0</v>
      </c>
      <c r="I162" s="258" t="s">
        <v>260</v>
      </c>
      <c r="J162" s="212" t="s">
        <v>261</v>
      </c>
      <c r="K162" s="210">
        <f>SUM('7990NTP-P'!$M$58*1)</f>
        <v>0</v>
      </c>
      <c r="L162" s="226">
        <f>'7990NTP-P'!E58</f>
        <v>0</v>
      </c>
      <c r="M162" s="258" t="s">
        <v>260</v>
      </c>
      <c r="N162" s="212" t="s">
        <v>261</v>
      </c>
      <c r="O162" s="214">
        <f>SUM('7990NTP-P'!N58*1)</f>
        <v>0</v>
      </c>
      <c r="P162" s="226">
        <f>'7990NTP-P'!F58</f>
        <v>0</v>
      </c>
      <c r="Q162" s="258" t="s">
        <v>260</v>
      </c>
      <c r="R162" s="212" t="s">
        <v>261</v>
      </c>
      <c r="S162" s="214">
        <f>SUM('7990NTP-P'!O58*1)</f>
        <v>0</v>
      </c>
      <c r="T162" s="226">
        <f>'7990NTP-P'!G58</f>
        <v>0</v>
      </c>
      <c r="U162" s="258" t="s">
        <v>260</v>
      </c>
      <c r="V162" s="212" t="s">
        <v>261</v>
      </c>
      <c r="W162" s="210">
        <f>SUM('7990NTP-P'!P58*1)</f>
        <v>0</v>
      </c>
      <c r="X162" s="226">
        <f>'7990NTP-P'!H58</f>
        <v>0</v>
      </c>
      <c r="Y162" s="258" t="s">
        <v>260</v>
      </c>
      <c r="Z162" s="212" t="s">
        <v>261</v>
      </c>
      <c r="AA162" s="210">
        <f>SUM('7990NTP-P'!Q58*1)</f>
        <v>0</v>
      </c>
      <c r="AB162" s="226">
        <f>'7990NTP-P'!I58</f>
        <v>0</v>
      </c>
      <c r="AC162" s="216">
        <f t="shared" si="2"/>
        <v>0</v>
      </c>
      <c r="AD162" s="182"/>
      <c r="AE162" s="182"/>
      <c r="AF162" s="182"/>
      <c r="AG162" s="182"/>
      <c r="AH162" s="182"/>
      <c r="AI162" s="182"/>
      <c r="AJ162" s="182"/>
      <c r="AK162" s="182"/>
      <c r="AL162" s="182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  <c r="BV162" s="160"/>
      <c r="BW162" s="160"/>
      <c r="BX162" s="160"/>
      <c r="BY162" s="160"/>
      <c r="BZ162" s="160"/>
      <c r="CA162" s="160"/>
      <c r="CB162" s="160"/>
      <c r="CC162" s="160"/>
      <c r="CD162" s="160"/>
      <c r="CE162" s="160"/>
      <c r="CF162" s="160"/>
      <c r="CG162" s="160"/>
      <c r="CH162" s="160"/>
      <c r="CI162" s="160"/>
      <c r="CJ162" s="160"/>
      <c r="CK162" s="160"/>
      <c r="CL162" s="160"/>
      <c r="CM162" s="160"/>
      <c r="CN162" s="160"/>
      <c r="CO162" s="160"/>
      <c r="CP162" s="160"/>
      <c r="CQ162" s="160"/>
      <c r="CR162" s="160"/>
      <c r="CS162" s="160"/>
      <c r="CT162" s="160"/>
      <c r="CU162" s="160"/>
      <c r="CV162" s="160"/>
      <c r="CW162" s="160"/>
      <c r="CX162" s="160"/>
      <c r="CY162" s="160"/>
      <c r="CZ162" s="160"/>
      <c r="DA162" s="160"/>
      <c r="DB162" s="160"/>
      <c r="DC162" s="160"/>
      <c r="DD162" s="160"/>
      <c r="DE162" s="160"/>
      <c r="DF162" s="160"/>
      <c r="DG162" s="160"/>
      <c r="DH162" s="160"/>
      <c r="DI162" s="160"/>
      <c r="DJ162" s="160"/>
      <c r="DK162" s="160"/>
      <c r="DL162" s="160"/>
      <c r="DM162" s="160"/>
      <c r="DN162" s="160"/>
      <c r="DO162" s="160"/>
      <c r="DP162" s="160"/>
      <c r="DQ162" s="160"/>
      <c r="DR162" s="160"/>
      <c r="DS162" s="160"/>
      <c r="DT162" s="160"/>
      <c r="DU162" s="160"/>
      <c r="DV162" s="160"/>
      <c r="DW162" s="160"/>
      <c r="DX162" s="160"/>
      <c r="DY162" s="160"/>
      <c r="DZ162" s="160"/>
      <c r="EA162" s="160"/>
      <c r="EB162" s="160"/>
      <c r="EC162" s="160"/>
      <c r="ED162" s="160"/>
      <c r="EE162" s="160"/>
      <c r="EF162" s="160"/>
      <c r="EG162" s="160"/>
      <c r="EH162" s="160"/>
      <c r="EI162" s="160"/>
      <c r="EJ162" s="160"/>
      <c r="EK162" s="160"/>
      <c r="EL162" s="160"/>
      <c r="EM162" s="160"/>
      <c r="EN162" s="160"/>
      <c r="EO162" s="160"/>
      <c r="EP162" s="160"/>
      <c r="EQ162" s="160"/>
      <c r="ER162" s="160"/>
      <c r="ES162" s="160"/>
      <c r="ET162" s="160"/>
      <c r="EU162" s="160"/>
      <c r="EV162" s="160"/>
      <c r="EW162" s="160"/>
      <c r="EX162" s="160"/>
      <c r="EY162" s="160"/>
      <c r="EZ162" s="160"/>
      <c r="FA162" s="160"/>
      <c r="FB162" s="160"/>
      <c r="FC162" s="160"/>
      <c r="FD162" s="160"/>
      <c r="FE162" s="160"/>
      <c r="FF162" s="160"/>
      <c r="FG162" s="160"/>
      <c r="FH162" s="160"/>
      <c r="FI162" s="160"/>
      <c r="FJ162" s="160"/>
      <c r="FK162" s="160"/>
      <c r="FL162" s="160"/>
      <c r="FM162" s="160"/>
      <c r="FN162" s="160"/>
      <c r="FO162" s="160"/>
      <c r="FP162" s="160"/>
      <c r="FQ162" s="160"/>
      <c r="FR162" s="160"/>
      <c r="FS162" s="160"/>
      <c r="FT162" s="160"/>
      <c r="FU162" s="160"/>
      <c r="FV162" s="160"/>
      <c r="FW162" s="160"/>
      <c r="FX162" s="160"/>
      <c r="FY162" s="160"/>
      <c r="FZ162" s="160"/>
      <c r="GA162" s="160"/>
      <c r="GB162" s="160"/>
      <c r="GC162" s="160"/>
      <c r="GD162" s="160"/>
      <c r="GE162" s="160"/>
      <c r="GF162" s="160"/>
      <c r="GG162" s="160"/>
      <c r="GH162" s="160"/>
      <c r="GI162" s="160"/>
      <c r="GJ162" s="160"/>
      <c r="GK162" s="160"/>
      <c r="GL162" s="160"/>
      <c r="GM162" s="160"/>
      <c r="GN162" s="160"/>
      <c r="GO162" s="160"/>
      <c r="GP162" s="160"/>
      <c r="GQ162" s="160"/>
      <c r="GR162" s="160"/>
      <c r="GS162" s="160"/>
      <c r="GT162" s="160"/>
      <c r="GU162" s="160"/>
      <c r="GV162" s="160"/>
      <c r="GW162" s="160"/>
      <c r="GX162" s="160"/>
      <c r="GY162" s="160"/>
      <c r="GZ162" s="160"/>
      <c r="HA162" s="160"/>
      <c r="HB162" s="160"/>
      <c r="HC162" s="160"/>
      <c r="HD162" s="160"/>
      <c r="HE162" s="160"/>
      <c r="HF162" s="160"/>
      <c r="HG162" s="160"/>
      <c r="HH162" s="160"/>
      <c r="HI162" s="160"/>
      <c r="HJ162" s="160"/>
      <c r="HK162" s="160"/>
      <c r="HL162" s="160"/>
      <c r="HM162" s="160"/>
      <c r="HN162" s="160"/>
      <c r="HO162" s="160"/>
      <c r="HP162" s="160"/>
      <c r="HQ162" s="160"/>
      <c r="HR162" s="160"/>
      <c r="HS162" s="160"/>
      <c r="HT162" s="160"/>
      <c r="HU162" s="160"/>
      <c r="HV162" s="160"/>
      <c r="HW162" s="160"/>
      <c r="HX162" s="160"/>
      <c r="HY162" s="160"/>
      <c r="HZ162" s="160"/>
      <c r="IA162" s="160"/>
      <c r="IB162" s="160"/>
      <c r="IC162" s="160"/>
      <c r="ID162" s="160"/>
      <c r="IE162" s="160"/>
      <c r="IF162" s="160"/>
      <c r="IG162" s="160"/>
      <c r="IH162" s="160"/>
      <c r="II162" s="160"/>
      <c r="IJ162" s="160"/>
      <c r="IK162" s="160"/>
      <c r="IL162" s="160"/>
      <c r="IM162" s="160"/>
      <c r="IN162" s="160"/>
      <c r="IO162" s="160"/>
      <c r="IP162" s="160"/>
      <c r="IQ162" s="160"/>
      <c r="IR162" s="160"/>
      <c r="IS162" s="160"/>
      <c r="IT162" s="160"/>
      <c r="IU162" s="160"/>
      <c r="IV162" s="160"/>
      <c r="IW162" s="160"/>
      <c r="IX162" s="160"/>
      <c r="IY162" s="160"/>
      <c r="IZ162" s="160"/>
      <c r="JA162" s="160"/>
      <c r="JB162" s="160"/>
      <c r="JC162" s="160"/>
      <c r="JD162" s="160"/>
      <c r="JE162" s="160"/>
      <c r="JF162" s="160"/>
      <c r="JG162" s="160"/>
      <c r="JH162" s="160"/>
      <c r="JI162" s="160"/>
      <c r="JJ162" s="160"/>
      <c r="JK162" s="160"/>
      <c r="JL162" s="160"/>
      <c r="JM162" s="160"/>
      <c r="JN162" s="160"/>
      <c r="JO162" s="160"/>
      <c r="JP162" s="160"/>
      <c r="JQ162" s="160"/>
      <c r="JR162" s="160"/>
      <c r="JS162" s="160"/>
      <c r="JT162" s="160"/>
      <c r="JU162" s="160"/>
      <c r="JV162" s="160"/>
      <c r="JW162" s="160"/>
      <c r="JX162" s="160"/>
      <c r="JY162" s="160"/>
      <c r="JZ162" s="160"/>
      <c r="KA162" s="160"/>
      <c r="KB162" s="160"/>
    </row>
    <row r="163" spans="1:288" s="255" customFormat="1" ht="14" hidden="1" x14ac:dyDescent="0.3">
      <c r="A163" s="257"/>
      <c r="B163" s="209"/>
      <c r="C163" s="231"/>
      <c r="D163" s="232"/>
      <c r="E163" s="262"/>
      <c r="F163" s="212"/>
      <c r="G163" s="231"/>
      <c r="H163" s="232"/>
      <c r="I163" s="262"/>
      <c r="J163" s="263"/>
      <c r="K163" s="231"/>
      <c r="L163" s="232"/>
      <c r="M163" s="262"/>
      <c r="N163" s="264"/>
      <c r="O163" s="265"/>
      <c r="P163" s="265"/>
      <c r="Q163" s="266"/>
      <c r="R163" s="267"/>
      <c r="S163" s="265"/>
      <c r="T163" s="265"/>
      <c r="U163" s="266"/>
      <c r="V163" s="267"/>
      <c r="W163" s="210"/>
      <c r="X163" s="232"/>
      <c r="Y163" s="262"/>
      <c r="Z163" s="212"/>
      <c r="AA163" s="268"/>
      <c r="AB163" s="232"/>
      <c r="AC163" s="216"/>
      <c r="AD163" s="182"/>
      <c r="AE163" s="182"/>
      <c r="AF163" s="182"/>
      <c r="AG163" s="182"/>
      <c r="AH163" s="182"/>
      <c r="AI163" s="182"/>
      <c r="AJ163" s="182"/>
      <c r="AK163" s="182"/>
      <c r="AL163" s="182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  <c r="BV163" s="160"/>
      <c r="BW163" s="160"/>
      <c r="BX163" s="160"/>
      <c r="BY163" s="160"/>
      <c r="BZ163" s="160"/>
      <c r="CA163" s="160"/>
      <c r="CB163" s="160"/>
      <c r="CC163" s="160"/>
      <c r="CD163" s="160"/>
      <c r="CE163" s="160"/>
      <c r="CF163" s="160"/>
      <c r="CG163" s="160"/>
      <c r="CH163" s="160"/>
      <c r="CI163" s="160"/>
      <c r="CJ163" s="160"/>
      <c r="CK163" s="160"/>
      <c r="CL163" s="160"/>
      <c r="CM163" s="160"/>
      <c r="CN163" s="160"/>
      <c r="CO163" s="160"/>
      <c r="CP163" s="160"/>
      <c r="CQ163" s="160"/>
      <c r="CR163" s="160"/>
      <c r="CS163" s="160"/>
      <c r="CT163" s="160"/>
      <c r="CU163" s="160"/>
      <c r="CV163" s="160"/>
      <c r="CW163" s="160"/>
      <c r="CX163" s="160"/>
      <c r="CY163" s="160"/>
      <c r="CZ163" s="160"/>
      <c r="DA163" s="160"/>
      <c r="DB163" s="160"/>
      <c r="DC163" s="160"/>
      <c r="DD163" s="160"/>
      <c r="DE163" s="160"/>
      <c r="DF163" s="160"/>
      <c r="DG163" s="160"/>
      <c r="DH163" s="160"/>
      <c r="DI163" s="160"/>
      <c r="DJ163" s="160"/>
      <c r="DK163" s="160"/>
      <c r="DL163" s="160"/>
      <c r="DM163" s="160"/>
      <c r="DN163" s="160"/>
      <c r="DO163" s="160"/>
      <c r="DP163" s="160"/>
      <c r="DQ163" s="160"/>
      <c r="DR163" s="160"/>
      <c r="DS163" s="160"/>
      <c r="DT163" s="160"/>
      <c r="DU163" s="160"/>
      <c r="DV163" s="160"/>
      <c r="DW163" s="160"/>
      <c r="DX163" s="160"/>
      <c r="DY163" s="160"/>
      <c r="DZ163" s="160"/>
      <c r="EA163" s="160"/>
      <c r="EB163" s="160"/>
      <c r="EC163" s="160"/>
      <c r="ED163" s="160"/>
      <c r="EE163" s="160"/>
      <c r="EF163" s="160"/>
      <c r="EG163" s="160"/>
      <c r="EH163" s="160"/>
      <c r="EI163" s="160"/>
      <c r="EJ163" s="160"/>
      <c r="EK163" s="160"/>
      <c r="EL163" s="160"/>
      <c r="EM163" s="160"/>
      <c r="EN163" s="160"/>
      <c r="EO163" s="160"/>
      <c r="EP163" s="160"/>
      <c r="EQ163" s="160"/>
      <c r="ER163" s="160"/>
      <c r="ES163" s="160"/>
      <c r="ET163" s="160"/>
      <c r="EU163" s="160"/>
      <c r="EV163" s="160"/>
      <c r="EW163" s="160"/>
      <c r="EX163" s="160"/>
      <c r="EY163" s="160"/>
      <c r="EZ163" s="160"/>
      <c r="FA163" s="160"/>
      <c r="FB163" s="160"/>
      <c r="FC163" s="160"/>
      <c r="FD163" s="160"/>
      <c r="FE163" s="160"/>
      <c r="FF163" s="160"/>
      <c r="FG163" s="160"/>
      <c r="FH163" s="160"/>
      <c r="FI163" s="160"/>
      <c r="FJ163" s="160"/>
      <c r="FK163" s="160"/>
      <c r="FL163" s="160"/>
      <c r="FM163" s="160"/>
      <c r="FN163" s="160"/>
      <c r="FO163" s="160"/>
      <c r="FP163" s="160"/>
      <c r="FQ163" s="160"/>
      <c r="FR163" s="160"/>
      <c r="FS163" s="160"/>
      <c r="FT163" s="160"/>
      <c r="FU163" s="160"/>
      <c r="FV163" s="160"/>
      <c r="FW163" s="160"/>
      <c r="FX163" s="160"/>
      <c r="FY163" s="160"/>
      <c r="FZ163" s="160"/>
      <c r="GA163" s="160"/>
      <c r="GB163" s="160"/>
      <c r="GC163" s="160"/>
      <c r="GD163" s="160"/>
      <c r="GE163" s="160"/>
      <c r="GF163" s="160"/>
      <c r="GG163" s="160"/>
      <c r="GH163" s="160"/>
      <c r="GI163" s="160"/>
      <c r="GJ163" s="160"/>
      <c r="GK163" s="160"/>
      <c r="GL163" s="160"/>
      <c r="GM163" s="160"/>
      <c r="GN163" s="160"/>
      <c r="GO163" s="160"/>
      <c r="GP163" s="160"/>
      <c r="GQ163" s="160"/>
      <c r="GR163" s="160"/>
      <c r="GS163" s="160"/>
      <c r="GT163" s="160"/>
      <c r="GU163" s="160"/>
      <c r="GV163" s="160"/>
      <c r="GW163" s="160"/>
      <c r="GX163" s="160"/>
      <c r="GY163" s="160"/>
      <c r="GZ163" s="160"/>
      <c r="HA163" s="160"/>
      <c r="HB163" s="160"/>
      <c r="HC163" s="160"/>
      <c r="HD163" s="160"/>
      <c r="HE163" s="160"/>
      <c r="HF163" s="160"/>
      <c r="HG163" s="160"/>
      <c r="HH163" s="160"/>
      <c r="HI163" s="160"/>
      <c r="HJ163" s="160"/>
      <c r="HK163" s="160"/>
      <c r="HL163" s="160"/>
      <c r="HM163" s="160"/>
      <c r="HN163" s="160"/>
      <c r="HO163" s="160"/>
      <c r="HP163" s="160"/>
      <c r="HQ163" s="160"/>
      <c r="HR163" s="160"/>
      <c r="HS163" s="160"/>
      <c r="HT163" s="160"/>
      <c r="HU163" s="160"/>
      <c r="HV163" s="160"/>
      <c r="HW163" s="160"/>
      <c r="HX163" s="160"/>
      <c r="HY163" s="160"/>
      <c r="HZ163" s="160"/>
      <c r="IA163" s="160"/>
      <c r="IB163" s="160"/>
      <c r="IC163" s="160"/>
      <c r="ID163" s="160"/>
      <c r="IE163" s="160"/>
      <c r="IF163" s="160"/>
      <c r="IG163" s="160"/>
      <c r="IH163" s="160"/>
      <c r="II163" s="160"/>
      <c r="IJ163" s="160"/>
      <c r="IK163" s="160"/>
      <c r="IL163" s="160"/>
      <c r="IM163" s="160"/>
      <c r="IN163" s="160"/>
      <c r="IO163" s="160"/>
      <c r="IP163" s="160"/>
      <c r="IQ163" s="160"/>
      <c r="IR163" s="160"/>
      <c r="IS163" s="160"/>
      <c r="IT163" s="160"/>
      <c r="IU163" s="160"/>
      <c r="IV163" s="160"/>
      <c r="IW163" s="160"/>
      <c r="IX163" s="160"/>
      <c r="IY163" s="160"/>
      <c r="IZ163" s="160"/>
      <c r="JA163" s="160"/>
      <c r="JB163" s="160"/>
      <c r="JC163" s="160"/>
      <c r="JD163" s="160"/>
      <c r="JE163" s="160"/>
      <c r="JF163" s="160"/>
      <c r="JG163" s="160"/>
      <c r="JH163" s="160"/>
      <c r="JI163" s="160"/>
      <c r="JJ163" s="160"/>
      <c r="JK163" s="160"/>
      <c r="JL163" s="160"/>
      <c r="JM163" s="160"/>
      <c r="JN163" s="160"/>
      <c r="JO163" s="160"/>
      <c r="JP163" s="160"/>
      <c r="JQ163" s="160"/>
      <c r="JR163" s="160"/>
      <c r="JS163" s="160"/>
      <c r="JT163" s="160"/>
      <c r="JU163" s="160"/>
      <c r="JV163" s="160"/>
      <c r="JW163" s="160"/>
      <c r="JX163" s="160"/>
      <c r="JY163" s="160"/>
      <c r="JZ163" s="160"/>
      <c r="KA163" s="160"/>
      <c r="KB163" s="160"/>
    </row>
    <row r="164" spans="1:288" s="255" customFormat="1" ht="50.5" hidden="1" x14ac:dyDescent="0.3">
      <c r="A164" s="257" t="s">
        <v>137</v>
      </c>
      <c r="B164" s="209" t="s">
        <v>133</v>
      </c>
      <c r="C164" s="210">
        <f>ROUNDDOWN('7990NTP-P'!$K$59*0.5,2)</f>
        <v>0</v>
      </c>
      <c r="D164" s="226">
        <f>'7990NTP-P'!$C$59</f>
        <v>0</v>
      </c>
      <c r="E164" s="258" t="s">
        <v>137</v>
      </c>
      <c r="F164" s="212" t="s">
        <v>133</v>
      </c>
      <c r="G164" s="210">
        <f>ROUNDDOWN('7990NTP-P'!$L$59*0.5,2)</f>
        <v>0</v>
      </c>
      <c r="H164" s="226">
        <f>'7990NTP-P'!$D$59</f>
        <v>0</v>
      </c>
      <c r="I164" s="258" t="s">
        <v>137</v>
      </c>
      <c r="J164" s="212" t="s">
        <v>133</v>
      </c>
      <c r="K164" s="210">
        <f>ROUNDDOWN('7990NTP-P'!$M$59*0.5,2)</f>
        <v>0</v>
      </c>
      <c r="L164" s="226">
        <f>'7990NTP-P'!E59</f>
        <v>0</v>
      </c>
      <c r="M164" s="262" t="s">
        <v>319</v>
      </c>
      <c r="N164" s="264" t="s">
        <v>321</v>
      </c>
      <c r="O164" s="214">
        <f>ROUNDDOWN('7990NTP-P'!N59*0.5,2)</f>
        <v>0</v>
      </c>
      <c r="P164" s="226">
        <f>'7990NTP-P'!F59</f>
        <v>0</v>
      </c>
      <c r="Q164" s="262" t="s">
        <v>319</v>
      </c>
      <c r="R164" s="264" t="s">
        <v>321</v>
      </c>
      <c r="S164" s="214">
        <f>ROUNDDOWN('7990NTP-P'!O59*0.5,2)</f>
        <v>0</v>
      </c>
      <c r="T164" s="226">
        <f>'7990NTP-P'!G59</f>
        <v>0</v>
      </c>
      <c r="U164" s="262" t="s">
        <v>319</v>
      </c>
      <c r="V164" s="264" t="s">
        <v>321</v>
      </c>
      <c r="W164" s="210">
        <f>ROUNDDOWN('7990NTP-P'!P59*0.5,2)</f>
        <v>0</v>
      </c>
      <c r="X164" s="226">
        <f>'7990NTP-P'!H59</f>
        <v>0</v>
      </c>
      <c r="Y164" s="262" t="s">
        <v>319</v>
      </c>
      <c r="Z164" s="264" t="s">
        <v>321</v>
      </c>
      <c r="AA164" s="210">
        <f>ROUNDDOWN('7990NTP-P'!Q59*0.5,2)</f>
        <v>0</v>
      </c>
      <c r="AB164" s="226">
        <f>'7990NTP-P'!I59</f>
        <v>0</v>
      </c>
      <c r="AC164" s="216">
        <f t="shared" si="2"/>
        <v>0</v>
      </c>
      <c r="AD164" s="182"/>
      <c r="AE164" s="182"/>
      <c r="AF164" s="182"/>
      <c r="AG164" s="182"/>
      <c r="AH164" s="182"/>
      <c r="AI164" s="182"/>
      <c r="AJ164" s="182"/>
      <c r="AK164" s="182"/>
      <c r="AL164" s="182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  <c r="BT164" s="160"/>
      <c r="BU164" s="160"/>
      <c r="BV164" s="160"/>
      <c r="BW164" s="160"/>
      <c r="BX164" s="160"/>
      <c r="BY164" s="160"/>
      <c r="BZ164" s="160"/>
      <c r="CA164" s="160"/>
      <c r="CB164" s="160"/>
      <c r="CC164" s="160"/>
      <c r="CD164" s="160"/>
      <c r="CE164" s="160"/>
      <c r="CF164" s="160"/>
      <c r="CG164" s="160"/>
      <c r="CH164" s="160"/>
      <c r="CI164" s="160"/>
      <c r="CJ164" s="160"/>
      <c r="CK164" s="160"/>
      <c r="CL164" s="160"/>
      <c r="CM164" s="160"/>
      <c r="CN164" s="160"/>
      <c r="CO164" s="160"/>
      <c r="CP164" s="160"/>
      <c r="CQ164" s="160"/>
      <c r="CR164" s="160"/>
      <c r="CS164" s="160"/>
      <c r="CT164" s="160"/>
      <c r="CU164" s="160"/>
      <c r="CV164" s="160"/>
      <c r="CW164" s="160"/>
      <c r="CX164" s="160"/>
      <c r="CY164" s="160"/>
      <c r="CZ164" s="160"/>
      <c r="DA164" s="160"/>
      <c r="DB164" s="160"/>
      <c r="DC164" s="160"/>
      <c r="DD164" s="160"/>
      <c r="DE164" s="160"/>
      <c r="DF164" s="160"/>
      <c r="DG164" s="160"/>
      <c r="DH164" s="160"/>
      <c r="DI164" s="160"/>
      <c r="DJ164" s="160"/>
      <c r="DK164" s="160"/>
      <c r="DL164" s="160"/>
      <c r="DM164" s="160"/>
      <c r="DN164" s="160"/>
      <c r="DO164" s="160"/>
      <c r="DP164" s="160"/>
      <c r="DQ164" s="160"/>
      <c r="DR164" s="160"/>
      <c r="DS164" s="160"/>
      <c r="DT164" s="160"/>
      <c r="DU164" s="160"/>
      <c r="DV164" s="160"/>
      <c r="DW164" s="160"/>
      <c r="DX164" s="160"/>
      <c r="DY164" s="160"/>
      <c r="DZ164" s="160"/>
      <c r="EA164" s="160"/>
      <c r="EB164" s="160"/>
      <c r="EC164" s="160"/>
      <c r="ED164" s="160"/>
      <c r="EE164" s="160"/>
      <c r="EF164" s="160"/>
      <c r="EG164" s="160"/>
      <c r="EH164" s="160"/>
      <c r="EI164" s="160"/>
      <c r="EJ164" s="160"/>
      <c r="EK164" s="160"/>
      <c r="EL164" s="160"/>
      <c r="EM164" s="160"/>
      <c r="EN164" s="160"/>
      <c r="EO164" s="160"/>
      <c r="EP164" s="160"/>
      <c r="EQ164" s="160"/>
      <c r="ER164" s="160"/>
      <c r="ES164" s="160"/>
      <c r="ET164" s="160"/>
      <c r="EU164" s="160"/>
      <c r="EV164" s="160"/>
      <c r="EW164" s="160"/>
      <c r="EX164" s="160"/>
      <c r="EY164" s="160"/>
      <c r="EZ164" s="160"/>
      <c r="FA164" s="160"/>
      <c r="FB164" s="160"/>
      <c r="FC164" s="160"/>
      <c r="FD164" s="160"/>
      <c r="FE164" s="160"/>
      <c r="FF164" s="160"/>
      <c r="FG164" s="160"/>
      <c r="FH164" s="160"/>
      <c r="FI164" s="160"/>
      <c r="FJ164" s="160"/>
      <c r="FK164" s="160"/>
      <c r="FL164" s="160"/>
      <c r="FM164" s="160"/>
      <c r="FN164" s="160"/>
      <c r="FO164" s="160"/>
      <c r="FP164" s="160"/>
      <c r="FQ164" s="160"/>
      <c r="FR164" s="160"/>
      <c r="FS164" s="160"/>
      <c r="FT164" s="160"/>
      <c r="FU164" s="160"/>
      <c r="FV164" s="160"/>
      <c r="FW164" s="160"/>
      <c r="FX164" s="160"/>
      <c r="FY164" s="160"/>
      <c r="FZ164" s="160"/>
      <c r="GA164" s="160"/>
      <c r="GB164" s="160"/>
      <c r="GC164" s="160"/>
      <c r="GD164" s="160"/>
      <c r="GE164" s="160"/>
      <c r="GF164" s="160"/>
      <c r="GG164" s="160"/>
      <c r="GH164" s="160"/>
      <c r="GI164" s="160"/>
      <c r="GJ164" s="160"/>
      <c r="GK164" s="160"/>
      <c r="GL164" s="160"/>
      <c r="GM164" s="160"/>
      <c r="GN164" s="160"/>
      <c r="GO164" s="160"/>
      <c r="GP164" s="160"/>
      <c r="GQ164" s="160"/>
      <c r="GR164" s="160"/>
      <c r="GS164" s="160"/>
      <c r="GT164" s="160"/>
      <c r="GU164" s="160"/>
      <c r="GV164" s="160"/>
      <c r="GW164" s="160"/>
      <c r="GX164" s="160"/>
      <c r="GY164" s="160"/>
      <c r="GZ164" s="160"/>
      <c r="HA164" s="160"/>
      <c r="HB164" s="160"/>
      <c r="HC164" s="160"/>
      <c r="HD164" s="160"/>
      <c r="HE164" s="160"/>
      <c r="HF164" s="160"/>
      <c r="HG164" s="160"/>
      <c r="HH164" s="160"/>
      <c r="HI164" s="160"/>
      <c r="HJ164" s="160"/>
      <c r="HK164" s="160"/>
      <c r="HL164" s="160"/>
      <c r="HM164" s="160"/>
      <c r="HN164" s="160"/>
      <c r="HO164" s="160"/>
      <c r="HP164" s="160"/>
      <c r="HQ164" s="160"/>
      <c r="HR164" s="160"/>
      <c r="HS164" s="160"/>
      <c r="HT164" s="160"/>
      <c r="HU164" s="160"/>
      <c r="HV164" s="160"/>
      <c r="HW164" s="160"/>
      <c r="HX164" s="160"/>
      <c r="HY164" s="160"/>
      <c r="HZ164" s="160"/>
      <c r="IA164" s="160"/>
      <c r="IB164" s="160"/>
      <c r="IC164" s="160"/>
      <c r="ID164" s="160"/>
      <c r="IE164" s="160"/>
      <c r="IF164" s="160"/>
      <c r="IG164" s="160"/>
      <c r="IH164" s="160"/>
      <c r="II164" s="160"/>
      <c r="IJ164" s="160"/>
      <c r="IK164" s="160"/>
      <c r="IL164" s="160"/>
      <c r="IM164" s="160"/>
      <c r="IN164" s="160"/>
      <c r="IO164" s="160"/>
      <c r="IP164" s="160"/>
      <c r="IQ164" s="160"/>
      <c r="IR164" s="160"/>
      <c r="IS164" s="160"/>
      <c r="IT164" s="160"/>
      <c r="IU164" s="160"/>
      <c r="IV164" s="160"/>
      <c r="IW164" s="160"/>
      <c r="IX164" s="160"/>
      <c r="IY164" s="160"/>
      <c r="IZ164" s="160"/>
      <c r="JA164" s="160"/>
      <c r="JB164" s="160"/>
      <c r="JC164" s="160"/>
      <c r="JD164" s="160"/>
      <c r="JE164" s="160"/>
      <c r="JF164" s="160"/>
      <c r="JG164" s="160"/>
      <c r="JH164" s="160"/>
      <c r="JI164" s="160"/>
      <c r="JJ164" s="160"/>
      <c r="JK164" s="160"/>
      <c r="JL164" s="160"/>
      <c r="JM164" s="160"/>
      <c r="JN164" s="160"/>
      <c r="JO164" s="160"/>
      <c r="JP164" s="160"/>
      <c r="JQ164" s="160"/>
      <c r="JR164" s="160"/>
      <c r="JS164" s="160"/>
      <c r="JT164" s="160"/>
      <c r="JU164" s="160"/>
      <c r="JV164" s="160"/>
      <c r="JW164" s="160"/>
      <c r="JX164" s="160"/>
      <c r="JY164" s="160"/>
      <c r="JZ164" s="160"/>
      <c r="KA164" s="160"/>
      <c r="KB164" s="160"/>
    </row>
    <row r="165" spans="1:288" s="255" customFormat="1" ht="50.5" hidden="1" x14ac:dyDescent="0.3">
      <c r="A165" s="257" t="s">
        <v>138</v>
      </c>
      <c r="B165" s="209" t="s">
        <v>134</v>
      </c>
      <c r="C165" s="210">
        <f>ROUNDUP('7990NTP-P'!$K$59*0.5,2)</f>
        <v>0</v>
      </c>
      <c r="D165" s="232"/>
      <c r="E165" s="258" t="s">
        <v>138</v>
      </c>
      <c r="F165" s="212" t="s">
        <v>134</v>
      </c>
      <c r="G165" s="210">
        <f>ROUNDUP('7990NTP-P'!$L$59*0.5,2)</f>
        <v>0</v>
      </c>
      <c r="H165" s="232"/>
      <c r="I165" s="258" t="s">
        <v>138</v>
      </c>
      <c r="J165" s="212" t="s">
        <v>134</v>
      </c>
      <c r="K165" s="210">
        <f>ROUNDUP('7990NTP-P'!$M$59*0.5,2)</f>
        <v>0</v>
      </c>
      <c r="L165" s="232"/>
      <c r="M165" s="262" t="s">
        <v>320</v>
      </c>
      <c r="N165" s="264" t="s">
        <v>322</v>
      </c>
      <c r="O165" s="214">
        <f>ROUNDUP('7990NTP-P'!N59*0.5,2)</f>
        <v>0</v>
      </c>
      <c r="P165" s="265"/>
      <c r="Q165" s="262" t="s">
        <v>320</v>
      </c>
      <c r="R165" s="264" t="s">
        <v>322</v>
      </c>
      <c r="S165" s="214">
        <f>ROUNDUP('7990NTP-P'!O59*0.5,2)</f>
        <v>0</v>
      </c>
      <c r="T165" s="265"/>
      <c r="U165" s="262" t="s">
        <v>320</v>
      </c>
      <c r="V165" s="264" t="s">
        <v>322</v>
      </c>
      <c r="W165" s="210">
        <f>ROUNDUP('7990NTP-P'!P59*0.5,2)</f>
        <v>0</v>
      </c>
      <c r="X165" s="232"/>
      <c r="Y165" s="262" t="s">
        <v>320</v>
      </c>
      <c r="Z165" s="264" t="s">
        <v>322</v>
      </c>
      <c r="AA165" s="210">
        <f>ROUNDUP('7990NTP-P'!Q59*0.5,2)</f>
        <v>0</v>
      </c>
      <c r="AB165" s="232"/>
      <c r="AC165" s="216">
        <f>IF(C165+G165+K165+O165+S165+W165+AA165&gt;0,C165+G165+K165+O165+S165+W165+AA165,0)</f>
        <v>0</v>
      </c>
      <c r="AD165" s="182"/>
      <c r="AE165" s="182"/>
      <c r="AF165" s="182"/>
      <c r="AG165" s="182"/>
      <c r="AH165" s="182"/>
      <c r="AI165" s="182"/>
      <c r="AJ165" s="182"/>
      <c r="AK165" s="182"/>
      <c r="AL165" s="182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  <c r="BL165" s="160"/>
      <c r="BM165" s="160"/>
      <c r="BN165" s="160"/>
      <c r="BO165" s="160"/>
      <c r="BP165" s="160"/>
      <c r="BQ165" s="160"/>
      <c r="BR165" s="160"/>
      <c r="BS165" s="160"/>
      <c r="BT165" s="160"/>
      <c r="BU165" s="160"/>
      <c r="BV165" s="160"/>
      <c r="BW165" s="160"/>
      <c r="BX165" s="160"/>
      <c r="BY165" s="160"/>
      <c r="BZ165" s="160"/>
      <c r="CA165" s="160"/>
      <c r="CB165" s="160"/>
      <c r="CC165" s="160"/>
      <c r="CD165" s="160"/>
      <c r="CE165" s="160"/>
      <c r="CF165" s="160"/>
      <c r="CG165" s="160"/>
      <c r="CH165" s="160"/>
      <c r="CI165" s="160"/>
      <c r="CJ165" s="160"/>
      <c r="CK165" s="160"/>
      <c r="CL165" s="160"/>
      <c r="CM165" s="160"/>
      <c r="CN165" s="160"/>
      <c r="CO165" s="160"/>
      <c r="CP165" s="160"/>
      <c r="CQ165" s="160"/>
      <c r="CR165" s="160"/>
      <c r="CS165" s="160"/>
      <c r="CT165" s="160"/>
      <c r="CU165" s="160"/>
      <c r="CV165" s="160"/>
      <c r="CW165" s="160"/>
      <c r="CX165" s="160"/>
      <c r="CY165" s="160"/>
      <c r="CZ165" s="160"/>
      <c r="DA165" s="160"/>
      <c r="DB165" s="160"/>
      <c r="DC165" s="160"/>
      <c r="DD165" s="160"/>
      <c r="DE165" s="160"/>
      <c r="DF165" s="160"/>
      <c r="DG165" s="160"/>
      <c r="DH165" s="160"/>
      <c r="DI165" s="160"/>
      <c r="DJ165" s="160"/>
      <c r="DK165" s="160"/>
      <c r="DL165" s="160"/>
      <c r="DM165" s="160"/>
      <c r="DN165" s="160"/>
      <c r="DO165" s="160"/>
      <c r="DP165" s="160"/>
      <c r="DQ165" s="160"/>
      <c r="DR165" s="160"/>
      <c r="DS165" s="160"/>
      <c r="DT165" s="160"/>
      <c r="DU165" s="160"/>
      <c r="DV165" s="160"/>
      <c r="DW165" s="160"/>
      <c r="DX165" s="160"/>
      <c r="DY165" s="160"/>
      <c r="DZ165" s="160"/>
      <c r="EA165" s="160"/>
      <c r="EB165" s="160"/>
      <c r="EC165" s="160"/>
      <c r="ED165" s="160"/>
      <c r="EE165" s="160"/>
      <c r="EF165" s="160"/>
      <c r="EG165" s="160"/>
      <c r="EH165" s="160"/>
      <c r="EI165" s="160"/>
      <c r="EJ165" s="160"/>
      <c r="EK165" s="160"/>
      <c r="EL165" s="160"/>
      <c r="EM165" s="160"/>
      <c r="EN165" s="160"/>
      <c r="EO165" s="160"/>
      <c r="EP165" s="160"/>
      <c r="EQ165" s="160"/>
      <c r="ER165" s="160"/>
      <c r="ES165" s="160"/>
      <c r="ET165" s="160"/>
      <c r="EU165" s="160"/>
      <c r="EV165" s="160"/>
      <c r="EW165" s="160"/>
      <c r="EX165" s="160"/>
      <c r="EY165" s="160"/>
      <c r="EZ165" s="160"/>
      <c r="FA165" s="160"/>
      <c r="FB165" s="160"/>
      <c r="FC165" s="160"/>
      <c r="FD165" s="160"/>
      <c r="FE165" s="160"/>
      <c r="FF165" s="160"/>
      <c r="FG165" s="160"/>
      <c r="FH165" s="160"/>
      <c r="FI165" s="160"/>
      <c r="FJ165" s="160"/>
      <c r="FK165" s="160"/>
      <c r="FL165" s="160"/>
      <c r="FM165" s="160"/>
      <c r="FN165" s="160"/>
      <c r="FO165" s="160"/>
      <c r="FP165" s="160"/>
      <c r="FQ165" s="160"/>
      <c r="FR165" s="160"/>
      <c r="FS165" s="160"/>
      <c r="FT165" s="160"/>
      <c r="FU165" s="160"/>
      <c r="FV165" s="160"/>
      <c r="FW165" s="160"/>
      <c r="FX165" s="160"/>
      <c r="FY165" s="160"/>
      <c r="FZ165" s="160"/>
      <c r="GA165" s="160"/>
      <c r="GB165" s="160"/>
      <c r="GC165" s="160"/>
      <c r="GD165" s="160"/>
      <c r="GE165" s="160"/>
      <c r="GF165" s="160"/>
      <c r="GG165" s="160"/>
      <c r="GH165" s="160"/>
      <c r="GI165" s="160"/>
      <c r="GJ165" s="160"/>
      <c r="GK165" s="160"/>
      <c r="GL165" s="160"/>
      <c r="GM165" s="160"/>
      <c r="GN165" s="160"/>
      <c r="GO165" s="160"/>
      <c r="GP165" s="160"/>
      <c r="GQ165" s="160"/>
      <c r="GR165" s="160"/>
      <c r="GS165" s="160"/>
      <c r="GT165" s="160"/>
      <c r="GU165" s="160"/>
      <c r="GV165" s="160"/>
      <c r="GW165" s="160"/>
      <c r="GX165" s="160"/>
      <c r="GY165" s="160"/>
      <c r="GZ165" s="160"/>
      <c r="HA165" s="160"/>
      <c r="HB165" s="160"/>
      <c r="HC165" s="160"/>
      <c r="HD165" s="160"/>
      <c r="HE165" s="160"/>
      <c r="HF165" s="160"/>
      <c r="HG165" s="160"/>
      <c r="HH165" s="160"/>
      <c r="HI165" s="160"/>
      <c r="HJ165" s="160"/>
      <c r="HK165" s="160"/>
      <c r="HL165" s="160"/>
      <c r="HM165" s="160"/>
      <c r="HN165" s="160"/>
      <c r="HO165" s="160"/>
      <c r="HP165" s="160"/>
      <c r="HQ165" s="160"/>
      <c r="HR165" s="160"/>
      <c r="HS165" s="160"/>
      <c r="HT165" s="160"/>
      <c r="HU165" s="160"/>
      <c r="HV165" s="160"/>
      <c r="HW165" s="160"/>
      <c r="HX165" s="160"/>
      <c r="HY165" s="160"/>
      <c r="HZ165" s="160"/>
      <c r="IA165" s="160"/>
      <c r="IB165" s="160"/>
      <c r="IC165" s="160"/>
      <c r="ID165" s="160"/>
      <c r="IE165" s="160"/>
      <c r="IF165" s="160"/>
      <c r="IG165" s="160"/>
      <c r="IH165" s="160"/>
      <c r="II165" s="160"/>
      <c r="IJ165" s="160"/>
      <c r="IK165" s="160"/>
      <c r="IL165" s="160"/>
      <c r="IM165" s="160"/>
      <c r="IN165" s="160"/>
      <c r="IO165" s="160"/>
      <c r="IP165" s="160"/>
      <c r="IQ165" s="160"/>
      <c r="IR165" s="160"/>
      <c r="IS165" s="160"/>
      <c r="IT165" s="160"/>
      <c r="IU165" s="160"/>
      <c r="IV165" s="160"/>
      <c r="IW165" s="160"/>
      <c r="IX165" s="160"/>
      <c r="IY165" s="160"/>
      <c r="IZ165" s="160"/>
      <c r="JA165" s="160"/>
      <c r="JB165" s="160"/>
      <c r="JC165" s="160"/>
      <c r="JD165" s="160"/>
      <c r="JE165" s="160"/>
      <c r="JF165" s="160"/>
      <c r="JG165" s="160"/>
      <c r="JH165" s="160"/>
      <c r="JI165" s="160"/>
      <c r="JJ165" s="160"/>
      <c r="JK165" s="160"/>
      <c r="JL165" s="160"/>
      <c r="JM165" s="160"/>
      <c r="JN165" s="160"/>
      <c r="JO165" s="160"/>
      <c r="JP165" s="160"/>
      <c r="JQ165" s="160"/>
      <c r="JR165" s="160"/>
      <c r="JS165" s="160"/>
      <c r="JT165" s="160"/>
      <c r="JU165" s="160"/>
      <c r="JV165" s="160"/>
      <c r="JW165" s="160"/>
      <c r="JX165" s="160"/>
      <c r="JY165" s="160"/>
      <c r="JZ165" s="160"/>
      <c r="KA165" s="160"/>
      <c r="KB165" s="160"/>
    </row>
    <row r="166" spans="1:288" s="255" customFormat="1" ht="14" hidden="1" x14ac:dyDescent="0.3">
      <c r="A166" s="257"/>
      <c r="B166" s="209"/>
      <c r="C166" s="210"/>
      <c r="D166" s="232"/>
      <c r="E166" s="262"/>
      <c r="F166" s="212"/>
      <c r="G166" s="210"/>
      <c r="H166" s="232"/>
      <c r="I166" s="262"/>
      <c r="J166" s="263"/>
      <c r="K166" s="210"/>
      <c r="L166" s="232"/>
      <c r="M166" s="262"/>
      <c r="N166" s="264"/>
      <c r="O166" s="265"/>
      <c r="P166" s="265"/>
      <c r="Q166" s="266"/>
      <c r="R166" s="267"/>
      <c r="S166" s="265"/>
      <c r="T166" s="265"/>
      <c r="U166" s="266"/>
      <c r="V166" s="267"/>
      <c r="W166" s="210"/>
      <c r="X166" s="232"/>
      <c r="Y166" s="262"/>
      <c r="Z166" s="212"/>
      <c r="AA166" s="268"/>
      <c r="AB166" s="232"/>
      <c r="AC166" s="216"/>
      <c r="AD166" s="182"/>
      <c r="AE166" s="182"/>
      <c r="AF166" s="182"/>
      <c r="AG166" s="182"/>
      <c r="AH166" s="182"/>
      <c r="AI166" s="182"/>
      <c r="AJ166" s="182"/>
      <c r="AK166" s="182"/>
      <c r="AL166" s="182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  <c r="BT166" s="160"/>
      <c r="BU166" s="160"/>
      <c r="BV166" s="160"/>
      <c r="BW166" s="160"/>
      <c r="BX166" s="160"/>
      <c r="BY166" s="160"/>
      <c r="BZ166" s="160"/>
      <c r="CA166" s="160"/>
      <c r="CB166" s="160"/>
      <c r="CC166" s="160"/>
      <c r="CD166" s="160"/>
      <c r="CE166" s="160"/>
      <c r="CF166" s="160"/>
      <c r="CG166" s="160"/>
      <c r="CH166" s="160"/>
      <c r="CI166" s="160"/>
      <c r="CJ166" s="160"/>
      <c r="CK166" s="160"/>
      <c r="CL166" s="160"/>
      <c r="CM166" s="160"/>
      <c r="CN166" s="160"/>
      <c r="CO166" s="160"/>
      <c r="CP166" s="160"/>
      <c r="CQ166" s="160"/>
      <c r="CR166" s="160"/>
      <c r="CS166" s="160"/>
      <c r="CT166" s="160"/>
      <c r="CU166" s="160"/>
      <c r="CV166" s="160"/>
      <c r="CW166" s="160"/>
      <c r="CX166" s="160"/>
      <c r="CY166" s="160"/>
      <c r="CZ166" s="160"/>
      <c r="DA166" s="160"/>
      <c r="DB166" s="160"/>
      <c r="DC166" s="160"/>
      <c r="DD166" s="160"/>
      <c r="DE166" s="160"/>
      <c r="DF166" s="160"/>
      <c r="DG166" s="160"/>
      <c r="DH166" s="160"/>
      <c r="DI166" s="160"/>
      <c r="DJ166" s="160"/>
      <c r="DK166" s="160"/>
      <c r="DL166" s="160"/>
      <c r="DM166" s="160"/>
      <c r="DN166" s="160"/>
      <c r="DO166" s="160"/>
      <c r="DP166" s="160"/>
      <c r="DQ166" s="160"/>
      <c r="DR166" s="160"/>
      <c r="DS166" s="160"/>
      <c r="DT166" s="160"/>
      <c r="DU166" s="160"/>
      <c r="DV166" s="160"/>
      <c r="DW166" s="160"/>
      <c r="DX166" s="160"/>
      <c r="DY166" s="160"/>
      <c r="DZ166" s="160"/>
      <c r="EA166" s="160"/>
      <c r="EB166" s="160"/>
      <c r="EC166" s="160"/>
      <c r="ED166" s="160"/>
      <c r="EE166" s="160"/>
      <c r="EF166" s="160"/>
      <c r="EG166" s="160"/>
      <c r="EH166" s="160"/>
      <c r="EI166" s="160"/>
      <c r="EJ166" s="160"/>
      <c r="EK166" s="160"/>
      <c r="EL166" s="160"/>
      <c r="EM166" s="160"/>
      <c r="EN166" s="160"/>
      <c r="EO166" s="160"/>
      <c r="EP166" s="160"/>
      <c r="EQ166" s="160"/>
      <c r="ER166" s="160"/>
      <c r="ES166" s="160"/>
      <c r="ET166" s="160"/>
      <c r="EU166" s="160"/>
      <c r="EV166" s="160"/>
      <c r="EW166" s="160"/>
      <c r="EX166" s="160"/>
      <c r="EY166" s="160"/>
      <c r="EZ166" s="160"/>
      <c r="FA166" s="160"/>
      <c r="FB166" s="160"/>
      <c r="FC166" s="160"/>
      <c r="FD166" s="160"/>
      <c r="FE166" s="160"/>
      <c r="FF166" s="160"/>
      <c r="FG166" s="160"/>
      <c r="FH166" s="160"/>
      <c r="FI166" s="160"/>
      <c r="FJ166" s="160"/>
      <c r="FK166" s="160"/>
      <c r="FL166" s="160"/>
      <c r="FM166" s="160"/>
      <c r="FN166" s="160"/>
      <c r="FO166" s="160"/>
      <c r="FP166" s="160"/>
      <c r="FQ166" s="160"/>
      <c r="FR166" s="160"/>
      <c r="FS166" s="160"/>
      <c r="FT166" s="160"/>
      <c r="FU166" s="160"/>
      <c r="FV166" s="160"/>
      <c r="FW166" s="160"/>
      <c r="FX166" s="160"/>
      <c r="FY166" s="160"/>
      <c r="FZ166" s="160"/>
      <c r="GA166" s="160"/>
      <c r="GB166" s="160"/>
      <c r="GC166" s="160"/>
      <c r="GD166" s="160"/>
      <c r="GE166" s="160"/>
      <c r="GF166" s="160"/>
      <c r="GG166" s="160"/>
      <c r="GH166" s="160"/>
      <c r="GI166" s="160"/>
      <c r="GJ166" s="160"/>
      <c r="GK166" s="160"/>
      <c r="GL166" s="160"/>
      <c r="GM166" s="160"/>
      <c r="GN166" s="160"/>
      <c r="GO166" s="160"/>
      <c r="GP166" s="160"/>
      <c r="GQ166" s="160"/>
      <c r="GR166" s="160"/>
      <c r="GS166" s="160"/>
      <c r="GT166" s="160"/>
      <c r="GU166" s="160"/>
      <c r="GV166" s="160"/>
      <c r="GW166" s="160"/>
      <c r="GX166" s="160"/>
      <c r="GY166" s="160"/>
      <c r="GZ166" s="160"/>
      <c r="HA166" s="160"/>
      <c r="HB166" s="160"/>
      <c r="HC166" s="160"/>
      <c r="HD166" s="160"/>
      <c r="HE166" s="160"/>
      <c r="HF166" s="160"/>
      <c r="HG166" s="160"/>
      <c r="HH166" s="160"/>
      <c r="HI166" s="160"/>
      <c r="HJ166" s="160"/>
      <c r="HK166" s="160"/>
      <c r="HL166" s="160"/>
      <c r="HM166" s="160"/>
      <c r="HN166" s="160"/>
      <c r="HO166" s="160"/>
      <c r="HP166" s="160"/>
      <c r="HQ166" s="160"/>
      <c r="HR166" s="160"/>
      <c r="HS166" s="160"/>
      <c r="HT166" s="160"/>
      <c r="HU166" s="160"/>
      <c r="HV166" s="160"/>
      <c r="HW166" s="160"/>
      <c r="HX166" s="160"/>
      <c r="HY166" s="160"/>
      <c r="HZ166" s="160"/>
      <c r="IA166" s="160"/>
      <c r="IB166" s="160"/>
      <c r="IC166" s="160"/>
      <c r="ID166" s="160"/>
      <c r="IE166" s="160"/>
      <c r="IF166" s="160"/>
      <c r="IG166" s="160"/>
      <c r="IH166" s="160"/>
      <c r="II166" s="160"/>
      <c r="IJ166" s="160"/>
      <c r="IK166" s="160"/>
      <c r="IL166" s="160"/>
      <c r="IM166" s="160"/>
      <c r="IN166" s="160"/>
      <c r="IO166" s="160"/>
      <c r="IP166" s="160"/>
      <c r="IQ166" s="160"/>
      <c r="IR166" s="160"/>
      <c r="IS166" s="160"/>
      <c r="IT166" s="160"/>
      <c r="IU166" s="160"/>
      <c r="IV166" s="160"/>
      <c r="IW166" s="160"/>
      <c r="IX166" s="160"/>
      <c r="IY166" s="160"/>
      <c r="IZ166" s="160"/>
      <c r="JA166" s="160"/>
      <c r="JB166" s="160"/>
      <c r="JC166" s="160"/>
      <c r="JD166" s="160"/>
      <c r="JE166" s="160"/>
      <c r="JF166" s="160"/>
      <c r="JG166" s="160"/>
      <c r="JH166" s="160"/>
      <c r="JI166" s="160"/>
      <c r="JJ166" s="160"/>
      <c r="JK166" s="160"/>
      <c r="JL166" s="160"/>
      <c r="JM166" s="160"/>
      <c r="JN166" s="160"/>
      <c r="JO166" s="160"/>
      <c r="JP166" s="160"/>
      <c r="JQ166" s="160"/>
      <c r="JR166" s="160"/>
      <c r="JS166" s="160"/>
      <c r="JT166" s="160"/>
      <c r="JU166" s="160"/>
      <c r="JV166" s="160"/>
      <c r="JW166" s="160"/>
      <c r="JX166" s="160"/>
      <c r="JY166" s="160"/>
      <c r="JZ166" s="160"/>
      <c r="KA166" s="160"/>
      <c r="KB166" s="160"/>
    </row>
    <row r="167" spans="1:288" s="255" customFormat="1" ht="50.5" hidden="1" x14ac:dyDescent="0.3">
      <c r="A167" s="257" t="s">
        <v>230</v>
      </c>
      <c r="B167" s="209" t="s">
        <v>228</v>
      </c>
      <c r="C167" s="210">
        <f>ROUNDDOWN('7990NTP-P'!$K$60-('7990NTP-P'!$K$60*0.438),2)</f>
        <v>0</v>
      </c>
      <c r="D167" s="226">
        <f>'7990NTP-P'!$C$60</f>
        <v>0</v>
      </c>
      <c r="E167" s="258" t="s">
        <v>230</v>
      </c>
      <c r="F167" s="212" t="s">
        <v>228</v>
      </c>
      <c r="G167" s="210">
        <f>ROUNDDOWN('7990NTP-P'!$L$60-('7990NTP-P'!$L$60*0.438),2)</f>
        <v>0</v>
      </c>
      <c r="H167" s="226">
        <f>'7990NTP-P'!$D$60</f>
        <v>0</v>
      </c>
      <c r="I167" s="258" t="s">
        <v>230</v>
      </c>
      <c r="J167" s="212" t="s">
        <v>228</v>
      </c>
      <c r="K167" s="210">
        <f>ROUNDDOWN('7990NTP-P'!$M$60-('7990NTP-P'!$M$60*0.438),2)</f>
        <v>0</v>
      </c>
      <c r="L167" s="226">
        <f>'7990NTP-P'!E60</f>
        <v>0</v>
      </c>
      <c r="M167" s="262" t="s">
        <v>323</v>
      </c>
      <c r="N167" s="264" t="s">
        <v>228</v>
      </c>
      <c r="O167" s="214">
        <f>ROUNDDOWN('7990NTP-P'!N60-('7990NTP-P'!N60*0.438),2)</f>
        <v>0</v>
      </c>
      <c r="P167" s="226">
        <f>'7990NTP-P'!F60</f>
        <v>0</v>
      </c>
      <c r="Q167" s="262" t="s">
        <v>323</v>
      </c>
      <c r="R167" s="264" t="s">
        <v>228</v>
      </c>
      <c r="S167" s="214">
        <f>ROUNDDOWN('7990NTP-P'!O60-('7990NTP-P'!O60*0.438),2)</f>
        <v>0</v>
      </c>
      <c r="T167" s="226">
        <f>'7990NTP-P'!G60</f>
        <v>0</v>
      </c>
      <c r="U167" s="262" t="s">
        <v>323</v>
      </c>
      <c r="V167" s="264" t="s">
        <v>228</v>
      </c>
      <c r="W167" s="210">
        <f>ROUNDDOWN('7990NTP-P'!P60-('7990NTP-P'!P60*0.438),2)</f>
        <v>0</v>
      </c>
      <c r="X167" s="226">
        <f>'7990NTP-P'!H60</f>
        <v>0</v>
      </c>
      <c r="Y167" s="262" t="s">
        <v>323</v>
      </c>
      <c r="Z167" s="264" t="s">
        <v>228</v>
      </c>
      <c r="AA167" s="210">
        <f>ROUNDDOWN('7990NTP-P'!Q60-('7990NTP-P'!Q60*0.438),2)</f>
        <v>0</v>
      </c>
      <c r="AB167" s="226">
        <f>'7990NTP-P'!I60</f>
        <v>0</v>
      </c>
      <c r="AC167" s="216">
        <f t="shared" ref="AC167:AC195" si="3">IF(C167+G167+K167+O167+S167+W167+AA167&gt;0,C167+G167+K167+O167+S167+W167+AA167,0)</f>
        <v>0</v>
      </c>
      <c r="AD167" s="182"/>
      <c r="AE167" s="182"/>
      <c r="AF167" s="182"/>
      <c r="AG167" s="182"/>
      <c r="AH167" s="182"/>
      <c r="AI167" s="182"/>
      <c r="AJ167" s="182"/>
      <c r="AK167" s="182"/>
      <c r="AL167" s="182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  <c r="BV167" s="160"/>
      <c r="BW167" s="160"/>
      <c r="BX167" s="160"/>
      <c r="BY167" s="160"/>
      <c r="BZ167" s="160"/>
      <c r="CA167" s="160"/>
      <c r="CB167" s="160"/>
      <c r="CC167" s="160"/>
      <c r="CD167" s="160"/>
      <c r="CE167" s="160"/>
      <c r="CF167" s="160"/>
      <c r="CG167" s="160"/>
      <c r="CH167" s="160"/>
      <c r="CI167" s="160"/>
      <c r="CJ167" s="160"/>
      <c r="CK167" s="160"/>
      <c r="CL167" s="160"/>
      <c r="CM167" s="160"/>
      <c r="CN167" s="160"/>
      <c r="CO167" s="160"/>
      <c r="CP167" s="160"/>
      <c r="CQ167" s="160"/>
      <c r="CR167" s="160"/>
      <c r="CS167" s="160"/>
      <c r="CT167" s="160"/>
      <c r="CU167" s="160"/>
      <c r="CV167" s="160"/>
      <c r="CW167" s="160"/>
      <c r="CX167" s="160"/>
      <c r="CY167" s="160"/>
      <c r="CZ167" s="160"/>
      <c r="DA167" s="160"/>
      <c r="DB167" s="160"/>
      <c r="DC167" s="160"/>
      <c r="DD167" s="160"/>
      <c r="DE167" s="160"/>
      <c r="DF167" s="160"/>
      <c r="DG167" s="160"/>
      <c r="DH167" s="160"/>
      <c r="DI167" s="160"/>
      <c r="DJ167" s="160"/>
      <c r="DK167" s="160"/>
      <c r="DL167" s="160"/>
      <c r="DM167" s="160"/>
      <c r="DN167" s="160"/>
      <c r="DO167" s="160"/>
      <c r="DP167" s="160"/>
      <c r="DQ167" s="160"/>
      <c r="DR167" s="160"/>
      <c r="DS167" s="160"/>
      <c r="DT167" s="160"/>
      <c r="DU167" s="160"/>
      <c r="DV167" s="160"/>
      <c r="DW167" s="160"/>
      <c r="DX167" s="160"/>
      <c r="DY167" s="160"/>
      <c r="DZ167" s="160"/>
      <c r="EA167" s="160"/>
      <c r="EB167" s="160"/>
      <c r="EC167" s="160"/>
      <c r="ED167" s="160"/>
      <c r="EE167" s="160"/>
      <c r="EF167" s="160"/>
      <c r="EG167" s="160"/>
      <c r="EH167" s="160"/>
      <c r="EI167" s="160"/>
      <c r="EJ167" s="160"/>
      <c r="EK167" s="160"/>
      <c r="EL167" s="160"/>
      <c r="EM167" s="160"/>
      <c r="EN167" s="160"/>
      <c r="EO167" s="160"/>
      <c r="EP167" s="160"/>
      <c r="EQ167" s="160"/>
      <c r="ER167" s="160"/>
      <c r="ES167" s="160"/>
      <c r="ET167" s="160"/>
      <c r="EU167" s="160"/>
      <c r="EV167" s="160"/>
      <c r="EW167" s="160"/>
      <c r="EX167" s="160"/>
      <c r="EY167" s="160"/>
      <c r="EZ167" s="160"/>
      <c r="FA167" s="160"/>
      <c r="FB167" s="160"/>
      <c r="FC167" s="160"/>
      <c r="FD167" s="160"/>
      <c r="FE167" s="160"/>
      <c r="FF167" s="160"/>
      <c r="FG167" s="160"/>
      <c r="FH167" s="160"/>
      <c r="FI167" s="160"/>
      <c r="FJ167" s="160"/>
      <c r="FK167" s="160"/>
      <c r="FL167" s="160"/>
      <c r="FM167" s="160"/>
      <c r="FN167" s="160"/>
      <c r="FO167" s="160"/>
      <c r="FP167" s="160"/>
      <c r="FQ167" s="160"/>
      <c r="FR167" s="160"/>
      <c r="FS167" s="160"/>
      <c r="FT167" s="160"/>
      <c r="FU167" s="160"/>
      <c r="FV167" s="160"/>
      <c r="FW167" s="160"/>
      <c r="FX167" s="160"/>
      <c r="FY167" s="160"/>
      <c r="FZ167" s="160"/>
      <c r="GA167" s="160"/>
      <c r="GB167" s="160"/>
      <c r="GC167" s="160"/>
      <c r="GD167" s="160"/>
      <c r="GE167" s="160"/>
      <c r="GF167" s="160"/>
      <c r="GG167" s="160"/>
      <c r="GH167" s="160"/>
      <c r="GI167" s="160"/>
      <c r="GJ167" s="160"/>
      <c r="GK167" s="160"/>
      <c r="GL167" s="160"/>
      <c r="GM167" s="160"/>
      <c r="GN167" s="160"/>
      <c r="GO167" s="160"/>
      <c r="GP167" s="160"/>
      <c r="GQ167" s="160"/>
      <c r="GR167" s="160"/>
      <c r="GS167" s="160"/>
      <c r="GT167" s="160"/>
      <c r="GU167" s="160"/>
      <c r="GV167" s="160"/>
      <c r="GW167" s="160"/>
      <c r="GX167" s="160"/>
      <c r="GY167" s="160"/>
      <c r="GZ167" s="160"/>
      <c r="HA167" s="160"/>
      <c r="HB167" s="160"/>
      <c r="HC167" s="160"/>
      <c r="HD167" s="160"/>
      <c r="HE167" s="160"/>
      <c r="HF167" s="160"/>
      <c r="HG167" s="160"/>
      <c r="HH167" s="160"/>
      <c r="HI167" s="160"/>
      <c r="HJ167" s="160"/>
      <c r="HK167" s="160"/>
      <c r="HL167" s="160"/>
      <c r="HM167" s="160"/>
      <c r="HN167" s="160"/>
      <c r="HO167" s="160"/>
      <c r="HP167" s="160"/>
      <c r="HQ167" s="160"/>
      <c r="HR167" s="160"/>
      <c r="HS167" s="160"/>
      <c r="HT167" s="160"/>
      <c r="HU167" s="160"/>
      <c r="HV167" s="160"/>
      <c r="HW167" s="160"/>
      <c r="HX167" s="160"/>
      <c r="HY167" s="160"/>
      <c r="HZ167" s="160"/>
      <c r="IA167" s="160"/>
      <c r="IB167" s="160"/>
      <c r="IC167" s="160"/>
      <c r="ID167" s="160"/>
      <c r="IE167" s="160"/>
      <c r="IF167" s="160"/>
      <c r="IG167" s="160"/>
      <c r="IH167" s="160"/>
      <c r="II167" s="160"/>
      <c r="IJ167" s="160"/>
      <c r="IK167" s="160"/>
      <c r="IL167" s="160"/>
      <c r="IM167" s="160"/>
      <c r="IN167" s="160"/>
      <c r="IO167" s="160"/>
      <c r="IP167" s="160"/>
      <c r="IQ167" s="160"/>
      <c r="IR167" s="160"/>
      <c r="IS167" s="160"/>
      <c r="IT167" s="160"/>
      <c r="IU167" s="160"/>
      <c r="IV167" s="160"/>
      <c r="IW167" s="160"/>
      <c r="IX167" s="160"/>
      <c r="IY167" s="160"/>
      <c r="IZ167" s="160"/>
      <c r="JA167" s="160"/>
      <c r="JB167" s="160"/>
      <c r="JC167" s="160"/>
      <c r="JD167" s="160"/>
      <c r="JE167" s="160"/>
      <c r="JF167" s="160"/>
      <c r="JG167" s="160"/>
      <c r="JH167" s="160"/>
      <c r="JI167" s="160"/>
      <c r="JJ167" s="160"/>
      <c r="JK167" s="160"/>
      <c r="JL167" s="160"/>
      <c r="JM167" s="160"/>
      <c r="JN167" s="160"/>
      <c r="JO167" s="160"/>
      <c r="JP167" s="160"/>
      <c r="JQ167" s="160"/>
      <c r="JR167" s="160"/>
      <c r="JS167" s="160"/>
      <c r="JT167" s="160"/>
      <c r="JU167" s="160"/>
      <c r="JV167" s="160"/>
      <c r="JW167" s="160"/>
      <c r="JX167" s="160"/>
      <c r="JY167" s="160"/>
      <c r="JZ167" s="160"/>
      <c r="KA167" s="160"/>
      <c r="KB167" s="160"/>
    </row>
    <row r="168" spans="1:288" s="255" customFormat="1" ht="50.5" hidden="1" x14ac:dyDescent="0.3">
      <c r="A168" s="257" t="s">
        <v>231</v>
      </c>
      <c r="B168" s="209" t="s">
        <v>229</v>
      </c>
      <c r="C168" s="210">
        <f>ROUNDUP('7990NTP-P'!$K$60*0.438,2)</f>
        <v>0</v>
      </c>
      <c r="D168" s="232"/>
      <c r="E168" s="258" t="s">
        <v>231</v>
      </c>
      <c r="F168" s="212" t="s">
        <v>229</v>
      </c>
      <c r="G168" s="210">
        <f>ROUNDUP('7990NTP-P'!$L$60*0.438,2)</f>
        <v>0</v>
      </c>
      <c r="H168" s="232"/>
      <c r="I168" s="258" t="s">
        <v>231</v>
      </c>
      <c r="J168" s="212" t="s">
        <v>229</v>
      </c>
      <c r="K168" s="210">
        <f>ROUNDUP('7990NTP-P'!$M$60*0.438,2)</f>
        <v>0</v>
      </c>
      <c r="L168" s="232"/>
      <c r="M168" s="262" t="s">
        <v>324</v>
      </c>
      <c r="N168" s="264" t="s">
        <v>325</v>
      </c>
      <c r="O168" s="214">
        <f>ROUNDUP('7990NTP-P'!N60*0.438,2)</f>
        <v>0</v>
      </c>
      <c r="P168" s="265"/>
      <c r="Q168" s="262" t="s">
        <v>324</v>
      </c>
      <c r="R168" s="264" t="s">
        <v>325</v>
      </c>
      <c r="S168" s="214">
        <f>ROUNDUP('7990NTP-P'!O60*0.438,2)</f>
        <v>0</v>
      </c>
      <c r="T168" s="265"/>
      <c r="U168" s="262" t="s">
        <v>324</v>
      </c>
      <c r="V168" s="264" t="s">
        <v>325</v>
      </c>
      <c r="W168" s="210">
        <f>ROUNDUP('7990NTP-P'!P60*0.438,2)</f>
        <v>0</v>
      </c>
      <c r="X168" s="232"/>
      <c r="Y168" s="262" t="s">
        <v>324</v>
      </c>
      <c r="Z168" s="264" t="s">
        <v>325</v>
      </c>
      <c r="AA168" s="210">
        <f>ROUNDUP('7990NTP-P'!Q60*0.438,2)</f>
        <v>0</v>
      </c>
      <c r="AB168" s="232"/>
      <c r="AC168" s="216">
        <f t="shared" si="3"/>
        <v>0</v>
      </c>
      <c r="AD168" s="182"/>
      <c r="AE168" s="182"/>
      <c r="AF168" s="182"/>
      <c r="AG168" s="182"/>
      <c r="AH168" s="182"/>
      <c r="AI168" s="182"/>
      <c r="AJ168" s="182"/>
      <c r="AK168" s="182"/>
      <c r="AL168" s="182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0"/>
      <c r="CB168" s="160"/>
      <c r="CC168" s="160"/>
      <c r="CD168" s="160"/>
      <c r="CE168" s="160"/>
      <c r="CF168" s="160"/>
      <c r="CG168" s="160"/>
      <c r="CH168" s="160"/>
      <c r="CI168" s="160"/>
      <c r="CJ168" s="160"/>
      <c r="CK168" s="160"/>
      <c r="CL168" s="160"/>
      <c r="CM168" s="160"/>
      <c r="CN168" s="160"/>
      <c r="CO168" s="160"/>
      <c r="CP168" s="160"/>
      <c r="CQ168" s="160"/>
      <c r="CR168" s="160"/>
      <c r="CS168" s="160"/>
      <c r="CT168" s="160"/>
      <c r="CU168" s="160"/>
      <c r="CV168" s="160"/>
      <c r="CW168" s="160"/>
      <c r="CX168" s="160"/>
      <c r="CY168" s="160"/>
      <c r="CZ168" s="160"/>
      <c r="DA168" s="160"/>
      <c r="DB168" s="160"/>
      <c r="DC168" s="160"/>
      <c r="DD168" s="160"/>
      <c r="DE168" s="160"/>
      <c r="DF168" s="160"/>
      <c r="DG168" s="160"/>
      <c r="DH168" s="160"/>
      <c r="DI168" s="160"/>
      <c r="DJ168" s="160"/>
      <c r="DK168" s="160"/>
      <c r="DL168" s="160"/>
      <c r="DM168" s="160"/>
      <c r="DN168" s="160"/>
      <c r="DO168" s="160"/>
      <c r="DP168" s="160"/>
      <c r="DQ168" s="160"/>
      <c r="DR168" s="160"/>
      <c r="DS168" s="160"/>
      <c r="DT168" s="160"/>
      <c r="DU168" s="160"/>
      <c r="DV168" s="160"/>
      <c r="DW168" s="160"/>
      <c r="DX168" s="160"/>
      <c r="DY168" s="160"/>
      <c r="DZ168" s="160"/>
      <c r="EA168" s="160"/>
      <c r="EB168" s="160"/>
      <c r="EC168" s="160"/>
      <c r="ED168" s="160"/>
      <c r="EE168" s="160"/>
      <c r="EF168" s="160"/>
      <c r="EG168" s="160"/>
      <c r="EH168" s="160"/>
      <c r="EI168" s="160"/>
      <c r="EJ168" s="160"/>
      <c r="EK168" s="160"/>
      <c r="EL168" s="160"/>
      <c r="EM168" s="160"/>
      <c r="EN168" s="160"/>
      <c r="EO168" s="160"/>
      <c r="EP168" s="160"/>
      <c r="EQ168" s="160"/>
      <c r="ER168" s="160"/>
      <c r="ES168" s="160"/>
      <c r="ET168" s="160"/>
      <c r="EU168" s="160"/>
      <c r="EV168" s="160"/>
      <c r="EW168" s="160"/>
      <c r="EX168" s="160"/>
      <c r="EY168" s="160"/>
      <c r="EZ168" s="160"/>
      <c r="FA168" s="160"/>
      <c r="FB168" s="160"/>
      <c r="FC168" s="160"/>
      <c r="FD168" s="160"/>
      <c r="FE168" s="160"/>
      <c r="FF168" s="160"/>
      <c r="FG168" s="160"/>
      <c r="FH168" s="160"/>
      <c r="FI168" s="160"/>
      <c r="FJ168" s="160"/>
      <c r="FK168" s="160"/>
      <c r="FL168" s="160"/>
      <c r="FM168" s="160"/>
      <c r="FN168" s="160"/>
      <c r="FO168" s="160"/>
      <c r="FP168" s="160"/>
      <c r="FQ168" s="160"/>
      <c r="FR168" s="160"/>
      <c r="FS168" s="160"/>
      <c r="FT168" s="160"/>
      <c r="FU168" s="160"/>
      <c r="FV168" s="160"/>
      <c r="FW168" s="160"/>
      <c r="FX168" s="160"/>
      <c r="FY168" s="160"/>
      <c r="FZ168" s="160"/>
      <c r="GA168" s="160"/>
      <c r="GB168" s="160"/>
      <c r="GC168" s="160"/>
      <c r="GD168" s="160"/>
      <c r="GE168" s="160"/>
      <c r="GF168" s="160"/>
      <c r="GG168" s="160"/>
      <c r="GH168" s="160"/>
      <c r="GI168" s="160"/>
      <c r="GJ168" s="160"/>
      <c r="GK168" s="160"/>
      <c r="GL168" s="160"/>
      <c r="GM168" s="160"/>
      <c r="GN168" s="160"/>
      <c r="GO168" s="160"/>
      <c r="GP168" s="160"/>
      <c r="GQ168" s="160"/>
      <c r="GR168" s="160"/>
      <c r="GS168" s="160"/>
      <c r="GT168" s="160"/>
      <c r="GU168" s="160"/>
      <c r="GV168" s="160"/>
      <c r="GW168" s="160"/>
      <c r="GX168" s="160"/>
      <c r="GY168" s="160"/>
      <c r="GZ168" s="160"/>
      <c r="HA168" s="160"/>
      <c r="HB168" s="160"/>
      <c r="HC168" s="160"/>
      <c r="HD168" s="160"/>
      <c r="HE168" s="160"/>
      <c r="HF168" s="160"/>
      <c r="HG168" s="160"/>
      <c r="HH168" s="160"/>
      <c r="HI168" s="160"/>
      <c r="HJ168" s="160"/>
      <c r="HK168" s="160"/>
      <c r="HL168" s="160"/>
      <c r="HM168" s="160"/>
      <c r="HN168" s="160"/>
      <c r="HO168" s="160"/>
      <c r="HP168" s="160"/>
      <c r="HQ168" s="160"/>
      <c r="HR168" s="160"/>
      <c r="HS168" s="160"/>
      <c r="HT168" s="160"/>
      <c r="HU168" s="160"/>
      <c r="HV168" s="160"/>
      <c r="HW168" s="160"/>
      <c r="HX168" s="160"/>
      <c r="HY168" s="160"/>
      <c r="HZ168" s="160"/>
      <c r="IA168" s="160"/>
      <c r="IB168" s="160"/>
      <c r="IC168" s="160"/>
      <c r="ID168" s="160"/>
      <c r="IE168" s="160"/>
      <c r="IF168" s="160"/>
      <c r="IG168" s="160"/>
      <c r="IH168" s="160"/>
      <c r="II168" s="160"/>
      <c r="IJ168" s="160"/>
      <c r="IK168" s="160"/>
      <c r="IL168" s="160"/>
      <c r="IM168" s="160"/>
      <c r="IN168" s="160"/>
      <c r="IO168" s="160"/>
      <c r="IP168" s="160"/>
      <c r="IQ168" s="160"/>
      <c r="IR168" s="160"/>
      <c r="IS168" s="160"/>
      <c r="IT168" s="160"/>
      <c r="IU168" s="160"/>
      <c r="IV168" s="160"/>
      <c r="IW168" s="160"/>
      <c r="IX168" s="160"/>
      <c r="IY168" s="160"/>
      <c r="IZ168" s="160"/>
      <c r="JA168" s="160"/>
      <c r="JB168" s="160"/>
      <c r="JC168" s="160"/>
      <c r="JD168" s="160"/>
      <c r="JE168" s="160"/>
      <c r="JF168" s="160"/>
      <c r="JG168" s="160"/>
      <c r="JH168" s="160"/>
      <c r="JI168" s="160"/>
      <c r="JJ168" s="160"/>
      <c r="JK168" s="160"/>
      <c r="JL168" s="160"/>
      <c r="JM168" s="160"/>
      <c r="JN168" s="160"/>
      <c r="JO168" s="160"/>
      <c r="JP168" s="160"/>
      <c r="JQ168" s="160"/>
      <c r="JR168" s="160"/>
      <c r="JS168" s="160"/>
      <c r="JT168" s="160"/>
      <c r="JU168" s="160"/>
      <c r="JV168" s="160"/>
      <c r="JW168" s="160"/>
      <c r="JX168" s="160"/>
      <c r="JY168" s="160"/>
      <c r="JZ168" s="160"/>
      <c r="KA168" s="160"/>
      <c r="KB168" s="160"/>
    </row>
    <row r="169" spans="1:288" s="255" customFormat="1" ht="14" hidden="1" x14ac:dyDescent="0.3">
      <c r="A169" s="257"/>
      <c r="B169" s="209"/>
      <c r="C169" s="231"/>
      <c r="D169" s="232"/>
      <c r="E169" s="262"/>
      <c r="F169" s="212"/>
      <c r="G169" s="231"/>
      <c r="H169" s="232"/>
      <c r="I169" s="262"/>
      <c r="J169" s="263"/>
      <c r="K169" s="231"/>
      <c r="L169" s="232"/>
      <c r="M169" s="262"/>
      <c r="N169" s="264"/>
      <c r="O169" s="265"/>
      <c r="P169" s="265"/>
      <c r="Q169" s="266"/>
      <c r="R169" s="267"/>
      <c r="S169" s="265"/>
      <c r="T169" s="265"/>
      <c r="U169" s="266"/>
      <c r="V169" s="267"/>
      <c r="W169" s="210"/>
      <c r="X169" s="232"/>
      <c r="Y169" s="262"/>
      <c r="Z169" s="212"/>
      <c r="AA169" s="268"/>
      <c r="AB169" s="232"/>
      <c r="AC169" s="216"/>
      <c r="AD169" s="182"/>
      <c r="AE169" s="182"/>
      <c r="AF169" s="182"/>
      <c r="AG169" s="182"/>
      <c r="AH169" s="182"/>
      <c r="AI169" s="182"/>
      <c r="AJ169" s="182"/>
      <c r="AK169" s="182"/>
      <c r="AL169" s="182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0"/>
      <c r="CB169" s="160"/>
      <c r="CC169" s="160"/>
      <c r="CD169" s="160"/>
      <c r="CE169" s="160"/>
      <c r="CF169" s="160"/>
      <c r="CG169" s="160"/>
      <c r="CH169" s="160"/>
      <c r="CI169" s="160"/>
      <c r="CJ169" s="160"/>
      <c r="CK169" s="160"/>
      <c r="CL169" s="160"/>
      <c r="CM169" s="160"/>
      <c r="CN169" s="160"/>
      <c r="CO169" s="160"/>
      <c r="CP169" s="160"/>
      <c r="CQ169" s="160"/>
      <c r="CR169" s="160"/>
      <c r="CS169" s="160"/>
      <c r="CT169" s="160"/>
      <c r="CU169" s="160"/>
      <c r="CV169" s="160"/>
      <c r="CW169" s="160"/>
      <c r="CX169" s="160"/>
      <c r="CY169" s="160"/>
      <c r="CZ169" s="160"/>
      <c r="DA169" s="160"/>
      <c r="DB169" s="160"/>
      <c r="DC169" s="160"/>
      <c r="DD169" s="160"/>
      <c r="DE169" s="160"/>
      <c r="DF169" s="160"/>
      <c r="DG169" s="160"/>
      <c r="DH169" s="160"/>
      <c r="DI169" s="160"/>
      <c r="DJ169" s="160"/>
      <c r="DK169" s="160"/>
      <c r="DL169" s="160"/>
      <c r="DM169" s="160"/>
      <c r="DN169" s="160"/>
      <c r="DO169" s="160"/>
      <c r="DP169" s="160"/>
      <c r="DQ169" s="160"/>
      <c r="DR169" s="160"/>
      <c r="DS169" s="160"/>
      <c r="DT169" s="160"/>
      <c r="DU169" s="160"/>
      <c r="DV169" s="160"/>
      <c r="DW169" s="160"/>
      <c r="DX169" s="160"/>
      <c r="DY169" s="160"/>
      <c r="DZ169" s="160"/>
      <c r="EA169" s="160"/>
      <c r="EB169" s="160"/>
      <c r="EC169" s="160"/>
      <c r="ED169" s="160"/>
      <c r="EE169" s="160"/>
      <c r="EF169" s="160"/>
      <c r="EG169" s="160"/>
      <c r="EH169" s="160"/>
      <c r="EI169" s="160"/>
      <c r="EJ169" s="160"/>
      <c r="EK169" s="160"/>
      <c r="EL169" s="160"/>
      <c r="EM169" s="160"/>
      <c r="EN169" s="160"/>
      <c r="EO169" s="160"/>
      <c r="EP169" s="160"/>
      <c r="EQ169" s="160"/>
      <c r="ER169" s="160"/>
      <c r="ES169" s="160"/>
      <c r="ET169" s="160"/>
      <c r="EU169" s="160"/>
      <c r="EV169" s="160"/>
      <c r="EW169" s="160"/>
      <c r="EX169" s="160"/>
      <c r="EY169" s="160"/>
      <c r="EZ169" s="160"/>
      <c r="FA169" s="160"/>
      <c r="FB169" s="160"/>
      <c r="FC169" s="160"/>
      <c r="FD169" s="160"/>
      <c r="FE169" s="160"/>
      <c r="FF169" s="160"/>
      <c r="FG169" s="160"/>
      <c r="FH169" s="160"/>
      <c r="FI169" s="160"/>
      <c r="FJ169" s="160"/>
      <c r="FK169" s="160"/>
      <c r="FL169" s="160"/>
      <c r="FM169" s="160"/>
      <c r="FN169" s="160"/>
      <c r="FO169" s="160"/>
      <c r="FP169" s="160"/>
      <c r="FQ169" s="160"/>
      <c r="FR169" s="160"/>
      <c r="FS169" s="160"/>
      <c r="FT169" s="160"/>
      <c r="FU169" s="160"/>
      <c r="FV169" s="160"/>
      <c r="FW169" s="160"/>
      <c r="FX169" s="160"/>
      <c r="FY169" s="160"/>
      <c r="FZ169" s="160"/>
      <c r="GA169" s="160"/>
      <c r="GB169" s="160"/>
      <c r="GC169" s="160"/>
      <c r="GD169" s="160"/>
      <c r="GE169" s="160"/>
      <c r="GF169" s="160"/>
      <c r="GG169" s="160"/>
      <c r="GH169" s="160"/>
      <c r="GI169" s="160"/>
      <c r="GJ169" s="160"/>
      <c r="GK169" s="160"/>
      <c r="GL169" s="160"/>
      <c r="GM169" s="160"/>
      <c r="GN169" s="160"/>
      <c r="GO169" s="160"/>
      <c r="GP169" s="160"/>
      <c r="GQ169" s="160"/>
      <c r="GR169" s="160"/>
      <c r="GS169" s="160"/>
      <c r="GT169" s="160"/>
      <c r="GU169" s="160"/>
      <c r="GV169" s="160"/>
      <c r="GW169" s="160"/>
      <c r="GX169" s="160"/>
      <c r="GY169" s="160"/>
      <c r="GZ169" s="160"/>
      <c r="HA169" s="160"/>
      <c r="HB169" s="160"/>
      <c r="HC169" s="160"/>
      <c r="HD169" s="160"/>
      <c r="HE169" s="160"/>
      <c r="HF169" s="160"/>
      <c r="HG169" s="160"/>
      <c r="HH169" s="160"/>
      <c r="HI169" s="160"/>
      <c r="HJ169" s="160"/>
      <c r="HK169" s="160"/>
      <c r="HL169" s="160"/>
      <c r="HM169" s="160"/>
      <c r="HN169" s="160"/>
      <c r="HO169" s="160"/>
      <c r="HP169" s="160"/>
      <c r="HQ169" s="160"/>
      <c r="HR169" s="160"/>
      <c r="HS169" s="160"/>
      <c r="HT169" s="160"/>
      <c r="HU169" s="160"/>
      <c r="HV169" s="160"/>
      <c r="HW169" s="160"/>
      <c r="HX169" s="160"/>
      <c r="HY169" s="160"/>
      <c r="HZ169" s="160"/>
      <c r="IA169" s="160"/>
      <c r="IB169" s="160"/>
      <c r="IC169" s="160"/>
      <c r="ID169" s="160"/>
      <c r="IE169" s="160"/>
      <c r="IF169" s="160"/>
      <c r="IG169" s="160"/>
      <c r="IH169" s="160"/>
      <c r="II169" s="160"/>
      <c r="IJ169" s="160"/>
      <c r="IK169" s="160"/>
      <c r="IL169" s="160"/>
      <c r="IM169" s="160"/>
      <c r="IN169" s="160"/>
      <c r="IO169" s="160"/>
      <c r="IP169" s="160"/>
      <c r="IQ169" s="160"/>
      <c r="IR169" s="160"/>
      <c r="IS169" s="160"/>
      <c r="IT169" s="160"/>
      <c r="IU169" s="160"/>
      <c r="IV169" s="160"/>
      <c r="IW169" s="160"/>
      <c r="IX169" s="160"/>
      <c r="IY169" s="160"/>
      <c r="IZ169" s="160"/>
      <c r="JA169" s="160"/>
      <c r="JB169" s="160"/>
      <c r="JC169" s="160"/>
      <c r="JD169" s="160"/>
      <c r="JE169" s="160"/>
      <c r="JF169" s="160"/>
      <c r="JG169" s="160"/>
      <c r="JH169" s="160"/>
      <c r="JI169" s="160"/>
      <c r="JJ169" s="160"/>
      <c r="JK169" s="160"/>
      <c r="JL169" s="160"/>
      <c r="JM169" s="160"/>
      <c r="JN169" s="160"/>
      <c r="JO169" s="160"/>
      <c r="JP169" s="160"/>
      <c r="JQ169" s="160"/>
      <c r="JR169" s="160"/>
      <c r="JS169" s="160"/>
      <c r="JT169" s="160"/>
      <c r="JU169" s="160"/>
      <c r="JV169" s="160"/>
      <c r="JW169" s="160"/>
      <c r="JX169" s="160"/>
      <c r="JY169" s="160"/>
      <c r="JZ169" s="160"/>
      <c r="KA169" s="160"/>
      <c r="KB169" s="160"/>
    </row>
    <row r="170" spans="1:288" s="255" customFormat="1" ht="50.5" hidden="1" x14ac:dyDescent="0.3">
      <c r="A170" s="49" t="s">
        <v>236</v>
      </c>
      <c r="B170" s="209" t="s">
        <v>234</v>
      </c>
      <c r="C170" s="210">
        <f>ROUNDDOWN('7990NTP-P'!$K$61-('7990NTP-P'!$K$61*0.3066),2)</f>
        <v>0</v>
      </c>
      <c r="D170" s="226">
        <f>'7990NTP-P'!$C$61</f>
        <v>0</v>
      </c>
      <c r="E170" s="146" t="s">
        <v>236</v>
      </c>
      <c r="F170" s="212" t="s">
        <v>234</v>
      </c>
      <c r="G170" s="210">
        <f>ROUNDDOWN('7990NTP-P'!$L$61-('7990NTP-P'!$L$61*0.3066),2)</f>
        <v>0</v>
      </c>
      <c r="H170" s="226">
        <f>'7990NTP-P'!$D$61</f>
        <v>0</v>
      </c>
      <c r="I170" s="146" t="s">
        <v>236</v>
      </c>
      <c r="J170" s="212" t="s">
        <v>234</v>
      </c>
      <c r="K170" s="210">
        <f>ROUNDDOWN('7990NTP-P'!$M$61-('7990NTP-P'!$M$61*0.3066),2)</f>
        <v>0</v>
      </c>
      <c r="L170" s="226">
        <f>'7990NTP-P'!E61</f>
        <v>0</v>
      </c>
      <c r="M170" s="262" t="s">
        <v>326</v>
      </c>
      <c r="N170" s="264" t="s">
        <v>234</v>
      </c>
      <c r="O170" s="214">
        <f>ROUNDDOWN('7990NTP-P'!N61-('7990NTP-P'!N61*0.3066),2)</f>
        <v>0</v>
      </c>
      <c r="P170" s="226">
        <f>'7990NTP-P'!F61</f>
        <v>0</v>
      </c>
      <c r="Q170" s="262" t="s">
        <v>326</v>
      </c>
      <c r="R170" s="264" t="s">
        <v>234</v>
      </c>
      <c r="S170" s="214">
        <f>ROUNDDOWN('7990NTP-P'!O61-('7990NTP-P'!O61*0.3066),2)</f>
        <v>0</v>
      </c>
      <c r="T170" s="226">
        <f>'7990NTP-P'!G61</f>
        <v>0</v>
      </c>
      <c r="U170" s="262" t="s">
        <v>326</v>
      </c>
      <c r="V170" s="264" t="s">
        <v>234</v>
      </c>
      <c r="W170" s="210">
        <f>ROUNDDOWN('7990NTP-P'!P61-('7990NTP-P'!P61*0.3066),2)</f>
        <v>0</v>
      </c>
      <c r="X170" s="226">
        <f>'7990NTP-P'!H61</f>
        <v>0</v>
      </c>
      <c r="Y170" s="262" t="s">
        <v>326</v>
      </c>
      <c r="Z170" s="264" t="s">
        <v>234</v>
      </c>
      <c r="AA170" s="210">
        <f>ROUNDDOWN('7990NTP-P'!Q61-('7990NTP-P'!Q61*0.3066),2)</f>
        <v>0</v>
      </c>
      <c r="AB170" s="226">
        <f>'7990NTP-P'!I61</f>
        <v>0</v>
      </c>
      <c r="AC170" s="216">
        <f t="shared" si="3"/>
        <v>0</v>
      </c>
      <c r="AD170" s="182"/>
      <c r="AE170" s="182"/>
      <c r="AF170" s="182"/>
      <c r="AG170" s="182"/>
      <c r="AH170" s="182"/>
      <c r="AI170" s="182"/>
      <c r="AJ170" s="182"/>
      <c r="AK170" s="182"/>
      <c r="AL170" s="182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  <c r="BL170" s="160"/>
      <c r="BM170" s="160"/>
      <c r="BN170" s="160"/>
      <c r="BO170" s="160"/>
      <c r="BP170" s="160"/>
      <c r="BQ170" s="160"/>
      <c r="BR170" s="160"/>
      <c r="BS170" s="160"/>
      <c r="BT170" s="160"/>
      <c r="BU170" s="160"/>
      <c r="BV170" s="160"/>
      <c r="BW170" s="160"/>
      <c r="BX170" s="160"/>
      <c r="BY170" s="160"/>
      <c r="BZ170" s="160"/>
      <c r="CA170" s="160"/>
      <c r="CB170" s="160"/>
      <c r="CC170" s="160"/>
      <c r="CD170" s="160"/>
      <c r="CE170" s="160"/>
      <c r="CF170" s="160"/>
      <c r="CG170" s="160"/>
      <c r="CH170" s="160"/>
      <c r="CI170" s="160"/>
      <c r="CJ170" s="160"/>
      <c r="CK170" s="160"/>
      <c r="CL170" s="160"/>
      <c r="CM170" s="160"/>
      <c r="CN170" s="160"/>
      <c r="CO170" s="160"/>
      <c r="CP170" s="160"/>
      <c r="CQ170" s="160"/>
      <c r="CR170" s="160"/>
      <c r="CS170" s="160"/>
      <c r="CT170" s="160"/>
      <c r="CU170" s="160"/>
      <c r="CV170" s="160"/>
      <c r="CW170" s="160"/>
      <c r="CX170" s="160"/>
      <c r="CY170" s="160"/>
      <c r="CZ170" s="160"/>
      <c r="DA170" s="160"/>
      <c r="DB170" s="160"/>
      <c r="DC170" s="160"/>
      <c r="DD170" s="160"/>
      <c r="DE170" s="160"/>
      <c r="DF170" s="160"/>
      <c r="DG170" s="160"/>
      <c r="DH170" s="160"/>
      <c r="DI170" s="160"/>
      <c r="DJ170" s="160"/>
      <c r="DK170" s="160"/>
      <c r="DL170" s="160"/>
      <c r="DM170" s="160"/>
      <c r="DN170" s="160"/>
      <c r="DO170" s="160"/>
      <c r="DP170" s="160"/>
      <c r="DQ170" s="160"/>
      <c r="DR170" s="160"/>
      <c r="DS170" s="160"/>
      <c r="DT170" s="160"/>
      <c r="DU170" s="160"/>
      <c r="DV170" s="160"/>
      <c r="DW170" s="160"/>
      <c r="DX170" s="160"/>
      <c r="DY170" s="160"/>
      <c r="DZ170" s="160"/>
      <c r="EA170" s="160"/>
      <c r="EB170" s="160"/>
      <c r="EC170" s="160"/>
      <c r="ED170" s="160"/>
      <c r="EE170" s="160"/>
      <c r="EF170" s="160"/>
      <c r="EG170" s="160"/>
      <c r="EH170" s="160"/>
      <c r="EI170" s="160"/>
      <c r="EJ170" s="160"/>
      <c r="EK170" s="160"/>
      <c r="EL170" s="160"/>
      <c r="EM170" s="160"/>
      <c r="EN170" s="160"/>
      <c r="EO170" s="160"/>
      <c r="EP170" s="160"/>
      <c r="EQ170" s="160"/>
      <c r="ER170" s="160"/>
      <c r="ES170" s="160"/>
      <c r="ET170" s="160"/>
      <c r="EU170" s="160"/>
      <c r="EV170" s="160"/>
      <c r="EW170" s="160"/>
      <c r="EX170" s="160"/>
      <c r="EY170" s="160"/>
      <c r="EZ170" s="160"/>
      <c r="FA170" s="160"/>
      <c r="FB170" s="160"/>
      <c r="FC170" s="160"/>
      <c r="FD170" s="160"/>
      <c r="FE170" s="160"/>
      <c r="FF170" s="160"/>
      <c r="FG170" s="160"/>
      <c r="FH170" s="160"/>
      <c r="FI170" s="160"/>
      <c r="FJ170" s="160"/>
      <c r="FK170" s="160"/>
      <c r="FL170" s="160"/>
      <c r="FM170" s="160"/>
      <c r="FN170" s="160"/>
      <c r="FO170" s="160"/>
      <c r="FP170" s="160"/>
      <c r="FQ170" s="160"/>
      <c r="FR170" s="160"/>
      <c r="FS170" s="160"/>
      <c r="FT170" s="160"/>
      <c r="FU170" s="160"/>
      <c r="FV170" s="160"/>
      <c r="FW170" s="160"/>
      <c r="FX170" s="160"/>
      <c r="FY170" s="160"/>
      <c r="FZ170" s="160"/>
      <c r="GA170" s="160"/>
      <c r="GB170" s="160"/>
      <c r="GC170" s="160"/>
      <c r="GD170" s="160"/>
      <c r="GE170" s="160"/>
      <c r="GF170" s="160"/>
      <c r="GG170" s="160"/>
      <c r="GH170" s="160"/>
      <c r="GI170" s="160"/>
      <c r="GJ170" s="160"/>
      <c r="GK170" s="160"/>
      <c r="GL170" s="160"/>
      <c r="GM170" s="160"/>
      <c r="GN170" s="160"/>
      <c r="GO170" s="160"/>
      <c r="GP170" s="160"/>
      <c r="GQ170" s="160"/>
      <c r="GR170" s="160"/>
      <c r="GS170" s="160"/>
      <c r="GT170" s="160"/>
      <c r="GU170" s="160"/>
      <c r="GV170" s="160"/>
      <c r="GW170" s="160"/>
      <c r="GX170" s="160"/>
      <c r="GY170" s="160"/>
      <c r="GZ170" s="160"/>
      <c r="HA170" s="160"/>
      <c r="HB170" s="160"/>
      <c r="HC170" s="160"/>
      <c r="HD170" s="160"/>
      <c r="HE170" s="160"/>
      <c r="HF170" s="160"/>
      <c r="HG170" s="160"/>
      <c r="HH170" s="160"/>
      <c r="HI170" s="160"/>
      <c r="HJ170" s="160"/>
      <c r="HK170" s="160"/>
      <c r="HL170" s="160"/>
      <c r="HM170" s="160"/>
      <c r="HN170" s="160"/>
      <c r="HO170" s="160"/>
      <c r="HP170" s="160"/>
      <c r="HQ170" s="160"/>
      <c r="HR170" s="160"/>
      <c r="HS170" s="160"/>
      <c r="HT170" s="160"/>
      <c r="HU170" s="160"/>
      <c r="HV170" s="160"/>
      <c r="HW170" s="160"/>
      <c r="HX170" s="160"/>
      <c r="HY170" s="160"/>
      <c r="HZ170" s="160"/>
      <c r="IA170" s="160"/>
      <c r="IB170" s="160"/>
      <c r="IC170" s="160"/>
      <c r="ID170" s="160"/>
      <c r="IE170" s="160"/>
      <c r="IF170" s="160"/>
      <c r="IG170" s="160"/>
      <c r="IH170" s="160"/>
      <c r="II170" s="160"/>
      <c r="IJ170" s="160"/>
      <c r="IK170" s="160"/>
      <c r="IL170" s="160"/>
      <c r="IM170" s="160"/>
      <c r="IN170" s="160"/>
      <c r="IO170" s="160"/>
      <c r="IP170" s="160"/>
      <c r="IQ170" s="160"/>
      <c r="IR170" s="160"/>
      <c r="IS170" s="160"/>
      <c r="IT170" s="160"/>
      <c r="IU170" s="160"/>
      <c r="IV170" s="160"/>
      <c r="IW170" s="160"/>
      <c r="IX170" s="160"/>
      <c r="IY170" s="160"/>
      <c r="IZ170" s="160"/>
      <c r="JA170" s="160"/>
      <c r="JB170" s="160"/>
      <c r="JC170" s="160"/>
      <c r="JD170" s="160"/>
      <c r="JE170" s="160"/>
      <c r="JF170" s="160"/>
      <c r="JG170" s="160"/>
      <c r="JH170" s="160"/>
      <c r="JI170" s="160"/>
      <c r="JJ170" s="160"/>
      <c r="JK170" s="160"/>
      <c r="JL170" s="160"/>
      <c r="JM170" s="160"/>
      <c r="JN170" s="160"/>
      <c r="JO170" s="160"/>
      <c r="JP170" s="160"/>
      <c r="JQ170" s="160"/>
      <c r="JR170" s="160"/>
      <c r="JS170" s="160"/>
      <c r="JT170" s="160"/>
      <c r="JU170" s="160"/>
      <c r="JV170" s="160"/>
      <c r="JW170" s="160"/>
      <c r="JX170" s="160"/>
      <c r="JY170" s="160"/>
      <c r="JZ170" s="160"/>
      <c r="KA170" s="160"/>
      <c r="KB170" s="160"/>
    </row>
    <row r="171" spans="1:288" s="255" customFormat="1" ht="63" hidden="1" x14ac:dyDescent="0.3">
      <c r="A171" s="49" t="s">
        <v>237</v>
      </c>
      <c r="B171" s="209" t="s">
        <v>235</v>
      </c>
      <c r="C171" s="210">
        <f>ROUNDUP('7990NTP-P'!$K$61*0.3066,2)</f>
        <v>0</v>
      </c>
      <c r="D171" s="232"/>
      <c r="E171" s="146" t="s">
        <v>237</v>
      </c>
      <c r="F171" s="212" t="s">
        <v>235</v>
      </c>
      <c r="G171" s="210">
        <f>ROUNDUP('7990NTP-P'!$L$61*0.3066,2)</f>
        <v>0</v>
      </c>
      <c r="H171" s="232"/>
      <c r="I171" s="146" t="s">
        <v>237</v>
      </c>
      <c r="J171" s="212" t="s">
        <v>235</v>
      </c>
      <c r="K171" s="210">
        <f>ROUNDUP('7990NTP-P'!$M$61*0.3066,2)</f>
        <v>0</v>
      </c>
      <c r="L171" s="232"/>
      <c r="M171" s="262" t="s">
        <v>327</v>
      </c>
      <c r="N171" s="264" t="s">
        <v>328</v>
      </c>
      <c r="O171" s="214">
        <f>ROUNDUP('7990NTP-P'!N61*0.3066,2)</f>
        <v>0</v>
      </c>
      <c r="P171" s="265"/>
      <c r="Q171" s="262" t="s">
        <v>327</v>
      </c>
      <c r="R171" s="264" t="s">
        <v>328</v>
      </c>
      <c r="S171" s="214">
        <f>ROUNDUP('7990NTP-P'!O61*0.3066,2)</f>
        <v>0</v>
      </c>
      <c r="T171" s="265"/>
      <c r="U171" s="262" t="s">
        <v>327</v>
      </c>
      <c r="V171" s="264" t="s">
        <v>328</v>
      </c>
      <c r="W171" s="210">
        <f>ROUNDUP('7990NTP-P'!P61*0.3066,2)</f>
        <v>0</v>
      </c>
      <c r="X171" s="232"/>
      <c r="Y171" s="262" t="s">
        <v>327</v>
      </c>
      <c r="Z171" s="264" t="s">
        <v>328</v>
      </c>
      <c r="AA171" s="210">
        <f>ROUNDUP('7990NTP-P'!Q61*0.3066,2)</f>
        <v>0</v>
      </c>
      <c r="AB171" s="232"/>
      <c r="AC171" s="216">
        <f t="shared" si="3"/>
        <v>0</v>
      </c>
      <c r="AD171" s="182"/>
      <c r="AE171" s="182"/>
      <c r="AF171" s="182"/>
      <c r="AG171" s="182"/>
      <c r="AH171" s="182"/>
      <c r="AI171" s="182"/>
      <c r="AJ171" s="182"/>
      <c r="AK171" s="182"/>
      <c r="AL171" s="182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  <c r="BV171" s="160"/>
      <c r="BW171" s="160"/>
      <c r="BX171" s="160"/>
      <c r="BY171" s="160"/>
      <c r="BZ171" s="160"/>
      <c r="CA171" s="160"/>
      <c r="CB171" s="160"/>
      <c r="CC171" s="160"/>
      <c r="CD171" s="160"/>
      <c r="CE171" s="160"/>
      <c r="CF171" s="160"/>
      <c r="CG171" s="160"/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0"/>
      <c r="CR171" s="160"/>
      <c r="CS171" s="160"/>
      <c r="CT171" s="160"/>
      <c r="CU171" s="160"/>
      <c r="CV171" s="160"/>
      <c r="CW171" s="160"/>
      <c r="CX171" s="160"/>
      <c r="CY171" s="160"/>
      <c r="CZ171" s="160"/>
      <c r="DA171" s="160"/>
      <c r="DB171" s="160"/>
      <c r="DC171" s="160"/>
      <c r="DD171" s="160"/>
      <c r="DE171" s="160"/>
      <c r="DF171" s="160"/>
      <c r="DG171" s="160"/>
      <c r="DH171" s="160"/>
      <c r="DI171" s="160"/>
      <c r="DJ171" s="160"/>
      <c r="DK171" s="160"/>
      <c r="DL171" s="160"/>
      <c r="DM171" s="160"/>
      <c r="DN171" s="160"/>
      <c r="DO171" s="160"/>
      <c r="DP171" s="160"/>
      <c r="DQ171" s="160"/>
      <c r="DR171" s="160"/>
      <c r="DS171" s="160"/>
      <c r="DT171" s="160"/>
      <c r="DU171" s="160"/>
      <c r="DV171" s="160"/>
      <c r="DW171" s="160"/>
      <c r="DX171" s="160"/>
      <c r="DY171" s="160"/>
      <c r="DZ171" s="160"/>
      <c r="EA171" s="160"/>
      <c r="EB171" s="160"/>
      <c r="EC171" s="160"/>
      <c r="ED171" s="160"/>
      <c r="EE171" s="160"/>
      <c r="EF171" s="160"/>
      <c r="EG171" s="160"/>
      <c r="EH171" s="160"/>
      <c r="EI171" s="160"/>
      <c r="EJ171" s="160"/>
      <c r="EK171" s="160"/>
      <c r="EL171" s="160"/>
      <c r="EM171" s="160"/>
      <c r="EN171" s="160"/>
      <c r="EO171" s="160"/>
      <c r="EP171" s="160"/>
      <c r="EQ171" s="160"/>
      <c r="ER171" s="160"/>
      <c r="ES171" s="160"/>
      <c r="ET171" s="160"/>
      <c r="EU171" s="160"/>
      <c r="EV171" s="160"/>
      <c r="EW171" s="160"/>
      <c r="EX171" s="160"/>
      <c r="EY171" s="160"/>
      <c r="EZ171" s="160"/>
      <c r="FA171" s="160"/>
      <c r="FB171" s="160"/>
      <c r="FC171" s="160"/>
      <c r="FD171" s="160"/>
      <c r="FE171" s="160"/>
      <c r="FF171" s="160"/>
      <c r="FG171" s="160"/>
      <c r="FH171" s="160"/>
      <c r="FI171" s="160"/>
      <c r="FJ171" s="160"/>
      <c r="FK171" s="160"/>
      <c r="FL171" s="160"/>
      <c r="FM171" s="160"/>
      <c r="FN171" s="160"/>
      <c r="FO171" s="160"/>
      <c r="FP171" s="160"/>
      <c r="FQ171" s="160"/>
      <c r="FR171" s="160"/>
      <c r="FS171" s="160"/>
      <c r="FT171" s="160"/>
      <c r="FU171" s="160"/>
      <c r="FV171" s="160"/>
      <c r="FW171" s="160"/>
      <c r="FX171" s="160"/>
      <c r="FY171" s="160"/>
      <c r="FZ171" s="160"/>
      <c r="GA171" s="160"/>
      <c r="GB171" s="160"/>
      <c r="GC171" s="160"/>
      <c r="GD171" s="160"/>
      <c r="GE171" s="160"/>
      <c r="GF171" s="160"/>
      <c r="GG171" s="160"/>
      <c r="GH171" s="160"/>
      <c r="GI171" s="160"/>
      <c r="GJ171" s="160"/>
      <c r="GK171" s="160"/>
      <c r="GL171" s="160"/>
      <c r="GM171" s="160"/>
      <c r="GN171" s="160"/>
      <c r="GO171" s="160"/>
      <c r="GP171" s="160"/>
      <c r="GQ171" s="160"/>
      <c r="GR171" s="160"/>
      <c r="GS171" s="160"/>
      <c r="GT171" s="160"/>
      <c r="GU171" s="160"/>
      <c r="GV171" s="160"/>
      <c r="GW171" s="160"/>
      <c r="GX171" s="160"/>
      <c r="GY171" s="160"/>
      <c r="GZ171" s="160"/>
      <c r="HA171" s="160"/>
      <c r="HB171" s="160"/>
      <c r="HC171" s="160"/>
      <c r="HD171" s="160"/>
      <c r="HE171" s="160"/>
      <c r="HF171" s="160"/>
      <c r="HG171" s="160"/>
      <c r="HH171" s="160"/>
      <c r="HI171" s="160"/>
      <c r="HJ171" s="160"/>
      <c r="HK171" s="160"/>
      <c r="HL171" s="160"/>
      <c r="HM171" s="160"/>
      <c r="HN171" s="160"/>
      <c r="HO171" s="160"/>
      <c r="HP171" s="160"/>
      <c r="HQ171" s="160"/>
      <c r="HR171" s="160"/>
      <c r="HS171" s="160"/>
      <c r="HT171" s="160"/>
      <c r="HU171" s="160"/>
      <c r="HV171" s="160"/>
      <c r="HW171" s="160"/>
      <c r="HX171" s="160"/>
      <c r="HY171" s="160"/>
      <c r="HZ171" s="160"/>
      <c r="IA171" s="160"/>
      <c r="IB171" s="160"/>
      <c r="IC171" s="160"/>
      <c r="ID171" s="160"/>
      <c r="IE171" s="160"/>
      <c r="IF171" s="160"/>
      <c r="IG171" s="160"/>
      <c r="IH171" s="160"/>
      <c r="II171" s="160"/>
      <c r="IJ171" s="160"/>
      <c r="IK171" s="160"/>
      <c r="IL171" s="160"/>
      <c r="IM171" s="160"/>
      <c r="IN171" s="160"/>
      <c r="IO171" s="160"/>
      <c r="IP171" s="160"/>
      <c r="IQ171" s="160"/>
      <c r="IR171" s="160"/>
      <c r="IS171" s="160"/>
      <c r="IT171" s="160"/>
      <c r="IU171" s="160"/>
      <c r="IV171" s="160"/>
      <c r="IW171" s="160"/>
      <c r="IX171" s="160"/>
      <c r="IY171" s="160"/>
      <c r="IZ171" s="160"/>
      <c r="JA171" s="160"/>
      <c r="JB171" s="160"/>
      <c r="JC171" s="160"/>
      <c r="JD171" s="160"/>
      <c r="JE171" s="160"/>
      <c r="JF171" s="160"/>
      <c r="JG171" s="160"/>
      <c r="JH171" s="160"/>
      <c r="JI171" s="160"/>
      <c r="JJ171" s="160"/>
      <c r="JK171" s="160"/>
      <c r="JL171" s="160"/>
      <c r="JM171" s="160"/>
      <c r="JN171" s="160"/>
      <c r="JO171" s="160"/>
      <c r="JP171" s="160"/>
      <c r="JQ171" s="160"/>
      <c r="JR171" s="160"/>
      <c r="JS171" s="160"/>
      <c r="JT171" s="160"/>
      <c r="JU171" s="160"/>
      <c r="JV171" s="160"/>
      <c r="JW171" s="160"/>
      <c r="JX171" s="160"/>
      <c r="JY171" s="160"/>
      <c r="JZ171" s="160"/>
      <c r="KA171" s="160"/>
      <c r="KB171" s="160"/>
    </row>
    <row r="172" spans="1:288" s="255" customFormat="1" ht="14" hidden="1" x14ac:dyDescent="0.3">
      <c r="A172" s="257"/>
      <c r="B172" s="209"/>
      <c r="C172" s="231"/>
      <c r="D172" s="232"/>
      <c r="E172" s="262"/>
      <c r="F172" s="212"/>
      <c r="G172" s="231"/>
      <c r="H172" s="232"/>
      <c r="I172" s="262"/>
      <c r="J172" s="263"/>
      <c r="K172" s="231"/>
      <c r="L172" s="232"/>
      <c r="M172" s="262"/>
      <c r="N172" s="264"/>
      <c r="O172" s="265"/>
      <c r="P172" s="265"/>
      <c r="Q172" s="266"/>
      <c r="R172" s="267"/>
      <c r="S172" s="265"/>
      <c r="T172" s="265"/>
      <c r="U172" s="266"/>
      <c r="V172" s="267"/>
      <c r="W172" s="210"/>
      <c r="X172" s="232"/>
      <c r="Y172" s="262"/>
      <c r="Z172" s="212"/>
      <c r="AA172" s="268"/>
      <c r="AB172" s="232"/>
      <c r="AC172" s="216"/>
      <c r="AD172" s="182"/>
      <c r="AE172" s="182"/>
      <c r="AF172" s="182"/>
      <c r="AG172" s="182"/>
      <c r="AH172" s="182"/>
      <c r="AI172" s="182"/>
      <c r="AJ172" s="182"/>
      <c r="AK172" s="182"/>
      <c r="AL172" s="182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0"/>
      <c r="CB172" s="160"/>
      <c r="CC172" s="160"/>
      <c r="CD172" s="160"/>
      <c r="CE172" s="160"/>
      <c r="CF172" s="160"/>
      <c r="CG172" s="160"/>
      <c r="CH172" s="160"/>
      <c r="CI172" s="160"/>
      <c r="CJ172" s="160"/>
      <c r="CK172" s="160"/>
      <c r="CL172" s="160"/>
      <c r="CM172" s="160"/>
      <c r="CN172" s="160"/>
      <c r="CO172" s="160"/>
      <c r="CP172" s="160"/>
      <c r="CQ172" s="160"/>
      <c r="CR172" s="160"/>
      <c r="CS172" s="160"/>
      <c r="CT172" s="160"/>
      <c r="CU172" s="160"/>
      <c r="CV172" s="160"/>
      <c r="CW172" s="160"/>
      <c r="CX172" s="160"/>
      <c r="CY172" s="160"/>
      <c r="CZ172" s="160"/>
      <c r="DA172" s="160"/>
      <c r="DB172" s="160"/>
      <c r="DC172" s="160"/>
      <c r="DD172" s="160"/>
      <c r="DE172" s="160"/>
      <c r="DF172" s="160"/>
      <c r="DG172" s="160"/>
      <c r="DH172" s="160"/>
      <c r="DI172" s="160"/>
      <c r="DJ172" s="160"/>
      <c r="DK172" s="160"/>
      <c r="DL172" s="160"/>
      <c r="DM172" s="160"/>
      <c r="DN172" s="160"/>
      <c r="DO172" s="160"/>
      <c r="DP172" s="160"/>
      <c r="DQ172" s="160"/>
      <c r="DR172" s="160"/>
      <c r="DS172" s="160"/>
      <c r="DT172" s="160"/>
      <c r="DU172" s="160"/>
      <c r="DV172" s="160"/>
      <c r="DW172" s="160"/>
      <c r="DX172" s="160"/>
      <c r="DY172" s="160"/>
      <c r="DZ172" s="160"/>
      <c r="EA172" s="160"/>
      <c r="EB172" s="160"/>
      <c r="EC172" s="160"/>
      <c r="ED172" s="160"/>
      <c r="EE172" s="160"/>
      <c r="EF172" s="160"/>
      <c r="EG172" s="160"/>
      <c r="EH172" s="160"/>
      <c r="EI172" s="160"/>
      <c r="EJ172" s="160"/>
      <c r="EK172" s="160"/>
      <c r="EL172" s="160"/>
      <c r="EM172" s="160"/>
      <c r="EN172" s="160"/>
      <c r="EO172" s="160"/>
      <c r="EP172" s="160"/>
      <c r="EQ172" s="160"/>
      <c r="ER172" s="160"/>
      <c r="ES172" s="160"/>
      <c r="ET172" s="160"/>
      <c r="EU172" s="160"/>
      <c r="EV172" s="160"/>
      <c r="EW172" s="160"/>
      <c r="EX172" s="160"/>
      <c r="EY172" s="160"/>
      <c r="EZ172" s="160"/>
      <c r="FA172" s="160"/>
      <c r="FB172" s="160"/>
      <c r="FC172" s="160"/>
      <c r="FD172" s="160"/>
      <c r="FE172" s="160"/>
      <c r="FF172" s="160"/>
      <c r="FG172" s="160"/>
      <c r="FH172" s="160"/>
      <c r="FI172" s="160"/>
      <c r="FJ172" s="160"/>
      <c r="FK172" s="160"/>
      <c r="FL172" s="160"/>
      <c r="FM172" s="160"/>
      <c r="FN172" s="160"/>
      <c r="FO172" s="160"/>
      <c r="FP172" s="160"/>
      <c r="FQ172" s="160"/>
      <c r="FR172" s="160"/>
      <c r="FS172" s="160"/>
      <c r="FT172" s="160"/>
      <c r="FU172" s="160"/>
      <c r="FV172" s="160"/>
      <c r="FW172" s="160"/>
      <c r="FX172" s="160"/>
      <c r="FY172" s="160"/>
      <c r="FZ172" s="160"/>
      <c r="GA172" s="160"/>
      <c r="GB172" s="160"/>
      <c r="GC172" s="160"/>
      <c r="GD172" s="160"/>
      <c r="GE172" s="160"/>
      <c r="GF172" s="160"/>
      <c r="GG172" s="160"/>
      <c r="GH172" s="160"/>
      <c r="GI172" s="160"/>
      <c r="GJ172" s="160"/>
      <c r="GK172" s="160"/>
      <c r="GL172" s="160"/>
      <c r="GM172" s="160"/>
      <c r="GN172" s="160"/>
      <c r="GO172" s="160"/>
      <c r="GP172" s="160"/>
      <c r="GQ172" s="160"/>
      <c r="GR172" s="160"/>
      <c r="GS172" s="160"/>
      <c r="GT172" s="160"/>
      <c r="GU172" s="160"/>
      <c r="GV172" s="160"/>
      <c r="GW172" s="160"/>
      <c r="GX172" s="160"/>
      <c r="GY172" s="160"/>
      <c r="GZ172" s="160"/>
      <c r="HA172" s="160"/>
      <c r="HB172" s="160"/>
      <c r="HC172" s="160"/>
      <c r="HD172" s="160"/>
      <c r="HE172" s="160"/>
      <c r="HF172" s="160"/>
      <c r="HG172" s="160"/>
      <c r="HH172" s="160"/>
      <c r="HI172" s="160"/>
      <c r="HJ172" s="160"/>
      <c r="HK172" s="160"/>
      <c r="HL172" s="160"/>
      <c r="HM172" s="160"/>
      <c r="HN172" s="160"/>
      <c r="HO172" s="160"/>
      <c r="HP172" s="160"/>
      <c r="HQ172" s="160"/>
      <c r="HR172" s="160"/>
      <c r="HS172" s="160"/>
      <c r="HT172" s="160"/>
      <c r="HU172" s="160"/>
      <c r="HV172" s="160"/>
      <c r="HW172" s="160"/>
      <c r="HX172" s="160"/>
      <c r="HY172" s="160"/>
      <c r="HZ172" s="160"/>
      <c r="IA172" s="160"/>
      <c r="IB172" s="160"/>
      <c r="IC172" s="160"/>
      <c r="ID172" s="160"/>
      <c r="IE172" s="160"/>
      <c r="IF172" s="160"/>
      <c r="IG172" s="160"/>
      <c r="IH172" s="160"/>
      <c r="II172" s="160"/>
      <c r="IJ172" s="160"/>
      <c r="IK172" s="160"/>
      <c r="IL172" s="160"/>
      <c r="IM172" s="160"/>
      <c r="IN172" s="160"/>
      <c r="IO172" s="160"/>
      <c r="IP172" s="160"/>
      <c r="IQ172" s="160"/>
      <c r="IR172" s="160"/>
      <c r="IS172" s="160"/>
      <c r="IT172" s="160"/>
      <c r="IU172" s="160"/>
      <c r="IV172" s="160"/>
      <c r="IW172" s="160"/>
      <c r="IX172" s="160"/>
      <c r="IY172" s="160"/>
      <c r="IZ172" s="160"/>
      <c r="JA172" s="160"/>
      <c r="JB172" s="160"/>
      <c r="JC172" s="160"/>
      <c r="JD172" s="160"/>
      <c r="JE172" s="160"/>
      <c r="JF172" s="160"/>
      <c r="JG172" s="160"/>
      <c r="JH172" s="160"/>
      <c r="JI172" s="160"/>
      <c r="JJ172" s="160"/>
      <c r="JK172" s="160"/>
      <c r="JL172" s="160"/>
      <c r="JM172" s="160"/>
      <c r="JN172" s="160"/>
      <c r="JO172" s="160"/>
      <c r="JP172" s="160"/>
      <c r="JQ172" s="160"/>
      <c r="JR172" s="160"/>
      <c r="JS172" s="160"/>
      <c r="JT172" s="160"/>
      <c r="JU172" s="160"/>
      <c r="JV172" s="160"/>
      <c r="JW172" s="160"/>
      <c r="JX172" s="160"/>
      <c r="JY172" s="160"/>
      <c r="JZ172" s="160"/>
      <c r="KA172" s="160"/>
      <c r="KB172" s="160"/>
    </row>
    <row r="173" spans="1:288" ht="50.5" hidden="1" x14ac:dyDescent="0.3">
      <c r="A173" s="49" t="s">
        <v>125</v>
      </c>
      <c r="B173" s="209" t="s">
        <v>115</v>
      </c>
      <c r="C173" s="210">
        <f>ROUNDDOWN('7990NTP-P'!$K$62*0.93,2)</f>
        <v>0</v>
      </c>
      <c r="D173" s="226">
        <f>'7990NTP-P'!$C$62</f>
        <v>0</v>
      </c>
      <c r="E173" s="146" t="s">
        <v>125</v>
      </c>
      <c r="F173" s="212" t="s">
        <v>115</v>
      </c>
      <c r="G173" s="210">
        <f>ROUNDDOWN('7990NTP-P'!$L$62*0.93,2)</f>
        <v>0</v>
      </c>
      <c r="H173" s="226">
        <f>'7990NTP-P'!$D$62</f>
        <v>0</v>
      </c>
      <c r="I173" s="146" t="s">
        <v>125</v>
      </c>
      <c r="J173" s="212" t="s">
        <v>115</v>
      </c>
      <c r="K173" s="210">
        <f>ROUNDDOWN('7990NTP-P'!$M$62*0.93,2)</f>
        <v>0</v>
      </c>
      <c r="L173" s="226">
        <f>'7990NTP-P'!E62</f>
        <v>0</v>
      </c>
      <c r="M173" s="262" t="s">
        <v>330</v>
      </c>
      <c r="N173" s="264" t="s">
        <v>332</v>
      </c>
      <c r="O173" s="214">
        <f>ROUNDDOWN('7990NTP-P'!N62*0.93,2)</f>
        <v>0</v>
      </c>
      <c r="P173" s="226">
        <f>'7990NTP-P'!F62</f>
        <v>0</v>
      </c>
      <c r="Q173" s="262" t="s">
        <v>330</v>
      </c>
      <c r="R173" s="264" t="s">
        <v>332</v>
      </c>
      <c r="S173" s="214">
        <f>ROUNDDOWN('7990NTP-P'!O62*0.93,2)</f>
        <v>0</v>
      </c>
      <c r="T173" s="226">
        <f>'7990NTP-P'!G62</f>
        <v>0</v>
      </c>
      <c r="U173" s="262" t="s">
        <v>330</v>
      </c>
      <c r="V173" s="264" t="s">
        <v>332</v>
      </c>
      <c r="W173" s="210">
        <f>ROUNDDOWN('7990NTP-P'!P62*0.93,2)</f>
        <v>0</v>
      </c>
      <c r="X173" s="226">
        <f>'7990NTP-P'!H62</f>
        <v>0</v>
      </c>
      <c r="Y173" s="262" t="s">
        <v>330</v>
      </c>
      <c r="Z173" s="264" t="s">
        <v>332</v>
      </c>
      <c r="AA173" s="210">
        <f>ROUNDDOWN('7990NTP-P'!Q62*0.93,2)</f>
        <v>0</v>
      </c>
      <c r="AB173" s="226">
        <f>'7990NTP-P'!I62</f>
        <v>0</v>
      </c>
      <c r="AC173" s="216">
        <f t="shared" si="3"/>
        <v>0</v>
      </c>
      <c r="AD173" s="182"/>
      <c r="AE173" s="182"/>
      <c r="AF173" s="182"/>
      <c r="AG173" s="182"/>
      <c r="AH173" s="182"/>
      <c r="AI173" s="182"/>
      <c r="AJ173" s="182"/>
      <c r="AK173" s="182"/>
      <c r="AL173" s="182"/>
    </row>
    <row r="174" spans="1:288" ht="50.5" hidden="1" x14ac:dyDescent="0.3">
      <c r="A174" s="49" t="s">
        <v>329</v>
      </c>
      <c r="B174" s="209" t="s">
        <v>116</v>
      </c>
      <c r="C174" s="210">
        <f>ROUNDUP('7990NTP-P'!$K$62*0.07,2)</f>
        <v>0</v>
      </c>
      <c r="D174" s="213"/>
      <c r="E174" s="146" t="s">
        <v>329</v>
      </c>
      <c r="F174" s="212" t="s">
        <v>116</v>
      </c>
      <c r="G174" s="210">
        <f>ROUNDUP('7990NTP-P'!$L$62*0.07,2)</f>
        <v>0</v>
      </c>
      <c r="H174" s="213"/>
      <c r="I174" s="146" t="s">
        <v>329</v>
      </c>
      <c r="J174" s="212" t="s">
        <v>116</v>
      </c>
      <c r="K174" s="210">
        <f>ROUNDUP('7990NTP-P'!$M$62*0.07,2)</f>
        <v>0</v>
      </c>
      <c r="L174" s="213"/>
      <c r="M174" s="220" t="s">
        <v>331</v>
      </c>
      <c r="N174" s="274" t="s">
        <v>333</v>
      </c>
      <c r="O174" s="214">
        <f>ROUNDUP('7990NTP-P'!N62*0.07,2)</f>
        <v>0</v>
      </c>
      <c r="P174" s="215"/>
      <c r="Q174" s="220" t="s">
        <v>331</v>
      </c>
      <c r="R174" s="274" t="s">
        <v>333</v>
      </c>
      <c r="S174" s="214">
        <f>ROUNDUP('7990NTP-P'!O62*0.07,2)</f>
        <v>0</v>
      </c>
      <c r="T174" s="215"/>
      <c r="U174" s="220" t="s">
        <v>331</v>
      </c>
      <c r="V174" s="274" t="s">
        <v>333</v>
      </c>
      <c r="W174" s="210">
        <f>ROUNDUP('7990NTP-P'!P62*0.07,2)</f>
        <v>0</v>
      </c>
      <c r="X174" s="214"/>
      <c r="Y174" s="220" t="s">
        <v>331</v>
      </c>
      <c r="Z174" s="274" t="s">
        <v>333</v>
      </c>
      <c r="AA174" s="210">
        <f>ROUNDUP('7990NTP-P'!Q62*0.07,2)</f>
        <v>0</v>
      </c>
      <c r="AB174" s="213"/>
      <c r="AC174" s="216">
        <f t="shared" si="3"/>
        <v>0</v>
      </c>
      <c r="AD174" s="182"/>
      <c r="AE174" s="182"/>
      <c r="AF174" s="182"/>
      <c r="AG174" s="182"/>
      <c r="AH174" s="182"/>
      <c r="AI174" s="182"/>
      <c r="AJ174" s="182"/>
      <c r="AK174" s="182"/>
      <c r="AL174" s="182"/>
    </row>
    <row r="175" spans="1:288" s="255" customFormat="1" ht="14" hidden="1" x14ac:dyDescent="0.3">
      <c r="A175" s="257"/>
      <c r="B175" s="209"/>
      <c r="C175" s="231"/>
      <c r="D175" s="232"/>
      <c r="E175" s="262"/>
      <c r="F175" s="212"/>
      <c r="G175" s="231"/>
      <c r="H175" s="232"/>
      <c r="I175" s="262"/>
      <c r="J175" s="263"/>
      <c r="K175" s="231"/>
      <c r="L175" s="232"/>
      <c r="M175" s="262"/>
      <c r="N175" s="264"/>
      <c r="O175" s="265"/>
      <c r="P175" s="265"/>
      <c r="Q175" s="266"/>
      <c r="R175" s="267"/>
      <c r="S175" s="265"/>
      <c r="T175" s="265"/>
      <c r="U175" s="266"/>
      <c r="V175" s="267"/>
      <c r="W175" s="210"/>
      <c r="X175" s="214"/>
      <c r="Y175" s="269"/>
      <c r="Z175" s="270"/>
      <c r="AA175" s="268"/>
      <c r="AB175" s="232"/>
      <c r="AC175" s="216"/>
      <c r="AD175" s="182"/>
      <c r="AE175" s="182"/>
      <c r="AF175" s="182"/>
      <c r="AG175" s="182"/>
      <c r="AH175" s="182"/>
      <c r="AI175" s="182"/>
      <c r="AJ175" s="182"/>
      <c r="AK175" s="182"/>
      <c r="AL175" s="182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60"/>
      <c r="BP175" s="160"/>
      <c r="BQ175" s="160"/>
      <c r="BR175" s="160"/>
      <c r="BS175" s="160"/>
      <c r="BT175" s="160"/>
      <c r="BU175" s="160"/>
      <c r="BV175" s="160"/>
      <c r="BW175" s="160"/>
      <c r="BX175" s="160"/>
      <c r="BY175" s="160"/>
      <c r="BZ175" s="160"/>
      <c r="CA175" s="160"/>
      <c r="CB175" s="160"/>
      <c r="CC175" s="160"/>
      <c r="CD175" s="160"/>
      <c r="CE175" s="160"/>
      <c r="CF175" s="160"/>
      <c r="CG175" s="160"/>
      <c r="CH175" s="160"/>
      <c r="CI175" s="160"/>
      <c r="CJ175" s="160"/>
      <c r="CK175" s="160"/>
      <c r="CL175" s="160"/>
      <c r="CM175" s="160"/>
      <c r="CN175" s="160"/>
      <c r="CO175" s="160"/>
      <c r="CP175" s="160"/>
      <c r="CQ175" s="160"/>
      <c r="CR175" s="160"/>
      <c r="CS175" s="160"/>
      <c r="CT175" s="160"/>
      <c r="CU175" s="160"/>
      <c r="CV175" s="160"/>
      <c r="CW175" s="160"/>
      <c r="CX175" s="160"/>
      <c r="CY175" s="160"/>
      <c r="CZ175" s="160"/>
      <c r="DA175" s="160"/>
      <c r="DB175" s="160"/>
      <c r="DC175" s="160"/>
      <c r="DD175" s="160"/>
      <c r="DE175" s="160"/>
      <c r="DF175" s="160"/>
      <c r="DG175" s="160"/>
      <c r="DH175" s="160"/>
      <c r="DI175" s="160"/>
      <c r="DJ175" s="160"/>
      <c r="DK175" s="160"/>
      <c r="DL175" s="160"/>
      <c r="DM175" s="160"/>
      <c r="DN175" s="160"/>
      <c r="DO175" s="160"/>
      <c r="DP175" s="160"/>
      <c r="DQ175" s="160"/>
      <c r="DR175" s="160"/>
      <c r="DS175" s="160"/>
      <c r="DT175" s="160"/>
      <c r="DU175" s="160"/>
      <c r="DV175" s="160"/>
      <c r="DW175" s="160"/>
      <c r="DX175" s="160"/>
      <c r="DY175" s="160"/>
      <c r="DZ175" s="160"/>
      <c r="EA175" s="160"/>
      <c r="EB175" s="160"/>
      <c r="EC175" s="160"/>
      <c r="ED175" s="160"/>
      <c r="EE175" s="160"/>
      <c r="EF175" s="160"/>
      <c r="EG175" s="160"/>
      <c r="EH175" s="160"/>
      <c r="EI175" s="160"/>
      <c r="EJ175" s="160"/>
      <c r="EK175" s="160"/>
      <c r="EL175" s="160"/>
      <c r="EM175" s="160"/>
      <c r="EN175" s="160"/>
      <c r="EO175" s="160"/>
      <c r="EP175" s="160"/>
      <c r="EQ175" s="160"/>
      <c r="ER175" s="160"/>
      <c r="ES175" s="160"/>
      <c r="ET175" s="160"/>
      <c r="EU175" s="160"/>
      <c r="EV175" s="160"/>
      <c r="EW175" s="160"/>
      <c r="EX175" s="160"/>
      <c r="EY175" s="160"/>
      <c r="EZ175" s="160"/>
      <c r="FA175" s="160"/>
      <c r="FB175" s="160"/>
      <c r="FC175" s="160"/>
      <c r="FD175" s="160"/>
      <c r="FE175" s="160"/>
      <c r="FF175" s="160"/>
      <c r="FG175" s="160"/>
      <c r="FH175" s="160"/>
      <c r="FI175" s="160"/>
      <c r="FJ175" s="160"/>
      <c r="FK175" s="160"/>
      <c r="FL175" s="160"/>
      <c r="FM175" s="160"/>
      <c r="FN175" s="160"/>
      <c r="FO175" s="160"/>
      <c r="FP175" s="160"/>
      <c r="FQ175" s="160"/>
      <c r="FR175" s="160"/>
      <c r="FS175" s="160"/>
      <c r="FT175" s="160"/>
      <c r="FU175" s="160"/>
      <c r="FV175" s="160"/>
      <c r="FW175" s="160"/>
      <c r="FX175" s="160"/>
      <c r="FY175" s="160"/>
      <c r="FZ175" s="160"/>
      <c r="GA175" s="160"/>
      <c r="GB175" s="160"/>
      <c r="GC175" s="160"/>
      <c r="GD175" s="160"/>
      <c r="GE175" s="160"/>
      <c r="GF175" s="160"/>
      <c r="GG175" s="160"/>
      <c r="GH175" s="160"/>
      <c r="GI175" s="160"/>
      <c r="GJ175" s="160"/>
      <c r="GK175" s="160"/>
      <c r="GL175" s="160"/>
      <c r="GM175" s="160"/>
      <c r="GN175" s="160"/>
      <c r="GO175" s="160"/>
      <c r="GP175" s="160"/>
      <c r="GQ175" s="160"/>
      <c r="GR175" s="160"/>
      <c r="GS175" s="160"/>
      <c r="GT175" s="160"/>
      <c r="GU175" s="160"/>
      <c r="GV175" s="160"/>
      <c r="GW175" s="160"/>
      <c r="GX175" s="160"/>
      <c r="GY175" s="160"/>
      <c r="GZ175" s="160"/>
      <c r="HA175" s="160"/>
      <c r="HB175" s="160"/>
      <c r="HC175" s="160"/>
      <c r="HD175" s="160"/>
      <c r="HE175" s="160"/>
      <c r="HF175" s="160"/>
      <c r="HG175" s="160"/>
      <c r="HH175" s="160"/>
      <c r="HI175" s="160"/>
      <c r="HJ175" s="160"/>
      <c r="HK175" s="160"/>
      <c r="HL175" s="160"/>
      <c r="HM175" s="160"/>
      <c r="HN175" s="160"/>
      <c r="HO175" s="160"/>
      <c r="HP175" s="160"/>
      <c r="HQ175" s="160"/>
      <c r="HR175" s="160"/>
      <c r="HS175" s="160"/>
      <c r="HT175" s="160"/>
      <c r="HU175" s="160"/>
      <c r="HV175" s="160"/>
      <c r="HW175" s="160"/>
      <c r="HX175" s="160"/>
      <c r="HY175" s="160"/>
      <c r="HZ175" s="160"/>
      <c r="IA175" s="160"/>
      <c r="IB175" s="160"/>
      <c r="IC175" s="160"/>
      <c r="ID175" s="160"/>
      <c r="IE175" s="160"/>
      <c r="IF175" s="160"/>
      <c r="IG175" s="160"/>
      <c r="IH175" s="160"/>
      <c r="II175" s="160"/>
      <c r="IJ175" s="160"/>
      <c r="IK175" s="160"/>
      <c r="IL175" s="160"/>
      <c r="IM175" s="160"/>
      <c r="IN175" s="160"/>
      <c r="IO175" s="160"/>
      <c r="IP175" s="160"/>
      <c r="IQ175" s="160"/>
      <c r="IR175" s="160"/>
      <c r="IS175" s="160"/>
      <c r="IT175" s="160"/>
      <c r="IU175" s="160"/>
      <c r="IV175" s="160"/>
      <c r="IW175" s="160"/>
      <c r="IX175" s="160"/>
      <c r="IY175" s="160"/>
      <c r="IZ175" s="160"/>
      <c r="JA175" s="160"/>
      <c r="JB175" s="160"/>
      <c r="JC175" s="160"/>
      <c r="JD175" s="160"/>
      <c r="JE175" s="160"/>
      <c r="JF175" s="160"/>
      <c r="JG175" s="160"/>
      <c r="JH175" s="160"/>
      <c r="JI175" s="160"/>
      <c r="JJ175" s="160"/>
      <c r="JK175" s="160"/>
      <c r="JL175" s="160"/>
      <c r="JM175" s="160"/>
      <c r="JN175" s="160"/>
      <c r="JO175" s="160"/>
      <c r="JP175" s="160"/>
      <c r="JQ175" s="160"/>
      <c r="JR175" s="160"/>
      <c r="JS175" s="160"/>
      <c r="JT175" s="160"/>
      <c r="JU175" s="160"/>
      <c r="JV175" s="160"/>
      <c r="JW175" s="160"/>
      <c r="JX175" s="160"/>
      <c r="JY175" s="160"/>
      <c r="JZ175" s="160"/>
      <c r="KA175" s="160"/>
      <c r="KB175" s="160"/>
    </row>
    <row r="176" spans="1:288" ht="50.5" hidden="1" x14ac:dyDescent="0.3">
      <c r="A176" s="49" t="s">
        <v>232</v>
      </c>
      <c r="B176" s="209" t="s">
        <v>239</v>
      </c>
      <c r="C176" s="210">
        <f>ROUNDDOWN('7990NTP-P'!$K$63*0.9,2)</f>
        <v>0</v>
      </c>
      <c r="D176" s="226">
        <f>'7990NTP-P'!$C$63</f>
        <v>0</v>
      </c>
      <c r="E176" s="146" t="s">
        <v>232</v>
      </c>
      <c r="F176" s="212" t="s">
        <v>239</v>
      </c>
      <c r="G176" s="210">
        <f>ROUNDDOWN('7990NTP-P'!$L$63*0.9,2)</f>
        <v>0</v>
      </c>
      <c r="H176" s="226">
        <f>'7990NTP-P'!$D$63</f>
        <v>0</v>
      </c>
      <c r="I176" s="146" t="s">
        <v>232</v>
      </c>
      <c r="J176" s="212" t="s">
        <v>239</v>
      </c>
      <c r="K176" s="210">
        <f>ROUNDDOWN('7990NTP-P'!$M$63*0.9,2)</f>
        <v>0</v>
      </c>
      <c r="L176" s="226">
        <f>'7990NTP-P'!E63</f>
        <v>0</v>
      </c>
      <c r="M176" s="262" t="s">
        <v>334</v>
      </c>
      <c r="N176" s="264" t="s">
        <v>336</v>
      </c>
      <c r="O176" s="214">
        <f>ROUNDDOWN('7990NTP-P'!N63*0.9,2)</f>
        <v>0</v>
      </c>
      <c r="P176" s="226">
        <f>'7990NTP-P'!F63</f>
        <v>0</v>
      </c>
      <c r="Q176" s="262" t="s">
        <v>334</v>
      </c>
      <c r="R176" s="264" t="s">
        <v>336</v>
      </c>
      <c r="S176" s="214">
        <f>ROUNDDOWN('7990NTP-P'!O63*0.9,2)</f>
        <v>0</v>
      </c>
      <c r="T176" s="226">
        <f>'7990NTP-P'!G63</f>
        <v>0</v>
      </c>
      <c r="U176" s="262" t="s">
        <v>334</v>
      </c>
      <c r="V176" s="264" t="s">
        <v>336</v>
      </c>
      <c r="W176" s="210">
        <f>ROUNDDOWN('7990NTP-P'!P63*0.9,2)</f>
        <v>0</v>
      </c>
      <c r="X176" s="226">
        <f>'7990NTP-P'!H63</f>
        <v>0</v>
      </c>
      <c r="Y176" s="262" t="s">
        <v>334</v>
      </c>
      <c r="Z176" s="264" t="s">
        <v>336</v>
      </c>
      <c r="AA176" s="210">
        <f>ROUNDDOWN('7990NTP-P'!Q63*0.9,2)</f>
        <v>0</v>
      </c>
      <c r="AB176" s="226">
        <f>'7990NTP-P'!I63</f>
        <v>0</v>
      </c>
      <c r="AC176" s="216">
        <f t="shared" si="3"/>
        <v>0</v>
      </c>
      <c r="AD176" s="182"/>
      <c r="AE176" s="182"/>
      <c r="AF176" s="182"/>
      <c r="AG176" s="182"/>
      <c r="AH176" s="182"/>
      <c r="AI176" s="182"/>
      <c r="AJ176" s="182"/>
      <c r="AK176" s="182"/>
      <c r="AL176" s="182"/>
    </row>
    <row r="177" spans="1:288" ht="50.5" hidden="1" x14ac:dyDescent="0.3">
      <c r="A177" s="49" t="s">
        <v>233</v>
      </c>
      <c r="B177" s="209" t="s">
        <v>240</v>
      </c>
      <c r="C177" s="210">
        <f>ROUNDUP('7990NTP-P'!$K$63*0.1,2)</f>
        <v>0</v>
      </c>
      <c r="D177" s="213"/>
      <c r="E177" s="146" t="s">
        <v>233</v>
      </c>
      <c r="F177" s="212" t="s">
        <v>240</v>
      </c>
      <c r="G177" s="210">
        <f>ROUNDUP('7990NTP-P'!$L$63*0.1,2)</f>
        <v>0</v>
      </c>
      <c r="H177" s="213"/>
      <c r="I177" s="146" t="s">
        <v>233</v>
      </c>
      <c r="J177" s="212" t="s">
        <v>240</v>
      </c>
      <c r="K177" s="210">
        <f>ROUNDUP('7990NTP-P'!$M$63*0.1,2)</f>
        <v>0</v>
      </c>
      <c r="L177" s="213"/>
      <c r="M177" s="220" t="s">
        <v>335</v>
      </c>
      <c r="N177" s="274" t="s">
        <v>337</v>
      </c>
      <c r="O177" s="214">
        <f>ROUNDUP('7990NTP-P'!N63*0.1,2)</f>
        <v>0</v>
      </c>
      <c r="P177" s="215"/>
      <c r="Q177" s="220" t="s">
        <v>335</v>
      </c>
      <c r="R177" s="274" t="s">
        <v>337</v>
      </c>
      <c r="S177" s="214">
        <f>ROUNDUP('7990NTP-P'!O63*0.1,2)</f>
        <v>0</v>
      </c>
      <c r="T177" s="215"/>
      <c r="U177" s="220" t="s">
        <v>335</v>
      </c>
      <c r="V177" s="274" t="s">
        <v>337</v>
      </c>
      <c r="W177" s="210">
        <f>ROUNDUP('7990NTP-P'!P63*0.1,2)</f>
        <v>0</v>
      </c>
      <c r="X177" s="213"/>
      <c r="Y177" s="220" t="s">
        <v>335</v>
      </c>
      <c r="Z177" s="274" t="s">
        <v>337</v>
      </c>
      <c r="AA177" s="210">
        <f>ROUNDUP('7990NTP-P'!Q63*0.1,2)</f>
        <v>0</v>
      </c>
      <c r="AB177" s="213"/>
      <c r="AC177" s="216">
        <f t="shared" si="3"/>
        <v>0</v>
      </c>
      <c r="AD177" s="182"/>
      <c r="AE177" s="182"/>
      <c r="AF177" s="182"/>
      <c r="AG177" s="182"/>
      <c r="AH177" s="182"/>
      <c r="AI177" s="182"/>
      <c r="AJ177" s="182"/>
      <c r="AK177" s="182"/>
      <c r="AL177" s="182"/>
    </row>
    <row r="178" spans="1:288" s="255" customFormat="1" ht="14" hidden="1" x14ac:dyDescent="0.3">
      <c r="A178" s="257"/>
      <c r="B178" s="209"/>
      <c r="C178" s="231"/>
      <c r="D178" s="232"/>
      <c r="E178" s="262"/>
      <c r="F178" s="212"/>
      <c r="G178" s="231"/>
      <c r="H178" s="232"/>
      <c r="I178" s="262"/>
      <c r="J178" s="263"/>
      <c r="K178" s="231"/>
      <c r="L178" s="232"/>
      <c r="M178" s="262"/>
      <c r="N178" s="264"/>
      <c r="O178" s="265"/>
      <c r="P178" s="265"/>
      <c r="Q178" s="266"/>
      <c r="R178" s="267"/>
      <c r="S178" s="265"/>
      <c r="T178" s="265"/>
      <c r="U178" s="266"/>
      <c r="V178" s="267"/>
      <c r="W178" s="210"/>
      <c r="X178" s="232"/>
      <c r="Y178" s="262"/>
      <c r="Z178" s="212"/>
      <c r="AA178" s="268"/>
      <c r="AB178" s="232"/>
      <c r="AC178" s="216"/>
      <c r="AD178" s="182"/>
      <c r="AE178" s="182"/>
      <c r="AF178" s="182"/>
      <c r="AG178" s="182"/>
      <c r="AH178" s="182"/>
      <c r="AI178" s="182"/>
      <c r="AJ178" s="182"/>
      <c r="AK178" s="182"/>
      <c r="AL178" s="182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  <c r="BL178" s="160"/>
      <c r="BM178" s="160"/>
      <c r="BN178" s="160"/>
      <c r="BO178" s="160"/>
      <c r="BP178" s="160"/>
      <c r="BQ178" s="160"/>
      <c r="BR178" s="160"/>
      <c r="BS178" s="160"/>
      <c r="BT178" s="160"/>
      <c r="BU178" s="160"/>
      <c r="BV178" s="160"/>
      <c r="BW178" s="160"/>
      <c r="BX178" s="160"/>
      <c r="BY178" s="160"/>
      <c r="BZ178" s="160"/>
      <c r="CA178" s="160"/>
      <c r="CB178" s="160"/>
      <c r="CC178" s="160"/>
      <c r="CD178" s="160"/>
      <c r="CE178" s="160"/>
      <c r="CF178" s="160"/>
      <c r="CG178" s="160"/>
      <c r="CH178" s="160"/>
      <c r="CI178" s="160"/>
      <c r="CJ178" s="160"/>
      <c r="CK178" s="160"/>
      <c r="CL178" s="160"/>
      <c r="CM178" s="160"/>
      <c r="CN178" s="160"/>
      <c r="CO178" s="160"/>
      <c r="CP178" s="160"/>
      <c r="CQ178" s="160"/>
      <c r="CR178" s="160"/>
      <c r="CS178" s="160"/>
      <c r="CT178" s="160"/>
      <c r="CU178" s="160"/>
      <c r="CV178" s="160"/>
      <c r="CW178" s="160"/>
      <c r="CX178" s="160"/>
      <c r="CY178" s="160"/>
      <c r="CZ178" s="160"/>
      <c r="DA178" s="160"/>
      <c r="DB178" s="160"/>
      <c r="DC178" s="160"/>
      <c r="DD178" s="160"/>
      <c r="DE178" s="160"/>
      <c r="DF178" s="160"/>
      <c r="DG178" s="160"/>
      <c r="DH178" s="160"/>
      <c r="DI178" s="160"/>
      <c r="DJ178" s="160"/>
      <c r="DK178" s="160"/>
      <c r="DL178" s="160"/>
      <c r="DM178" s="160"/>
      <c r="DN178" s="160"/>
      <c r="DO178" s="160"/>
      <c r="DP178" s="160"/>
      <c r="DQ178" s="160"/>
      <c r="DR178" s="160"/>
      <c r="DS178" s="160"/>
      <c r="DT178" s="160"/>
      <c r="DU178" s="160"/>
      <c r="DV178" s="160"/>
      <c r="DW178" s="160"/>
      <c r="DX178" s="160"/>
      <c r="DY178" s="160"/>
      <c r="DZ178" s="160"/>
      <c r="EA178" s="160"/>
      <c r="EB178" s="160"/>
      <c r="EC178" s="160"/>
      <c r="ED178" s="160"/>
      <c r="EE178" s="160"/>
      <c r="EF178" s="160"/>
      <c r="EG178" s="160"/>
      <c r="EH178" s="160"/>
      <c r="EI178" s="160"/>
      <c r="EJ178" s="160"/>
      <c r="EK178" s="160"/>
      <c r="EL178" s="160"/>
      <c r="EM178" s="160"/>
      <c r="EN178" s="160"/>
      <c r="EO178" s="160"/>
      <c r="EP178" s="160"/>
      <c r="EQ178" s="160"/>
      <c r="ER178" s="160"/>
      <c r="ES178" s="160"/>
      <c r="ET178" s="160"/>
      <c r="EU178" s="160"/>
      <c r="EV178" s="160"/>
      <c r="EW178" s="160"/>
      <c r="EX178" s="160"/>
      <c r="EY178" s="160"/>
      <c r="EZ178" s="160"/>
      <c r="FA178" s="160"/>
      <c r="FB178" s="160"/>
      <c r="FC178" s="160"/>
      <c r="FD178" s="160"/>
      <c r="FE178" s="160"/>
      <c r="FF178" s="160"/>
      <c r="FG178" s="160"/>
      <c r="FH178" s="160"/>
      <c r="FI178" s="160"/>
      <c r="FJ178" s="160"/>
      <c r="FK178" s="160"/>
      <c r="FL178" s="160"/>
      <c r="FM178" s="160"/>
      <c r="FN178" s="160"/>
      <c r="FO178" s="160"/>
      <c r="FP178" s="160"/>
      <c r="FQ178" s="160"/>
      <c r="FR178" s="160"/>
      <c r="FS178" s="160"/>
      <c r="FT178" s="160"/>
      <c r="FU178" s="160"/>
      <c r="FV178" s="160"/>
      <c r="FW178" s="160"/>
      <c r="FX178" s="160"/>
      <c r="FY178" s="160"/>
      <c r="FZ178" s="160"/>
      <c r="GA178" s="160"/>
      <c r="GB178" s="160"/>
      <c r="GC178" s="160"/>
      <c r="GD178" s="160"/>
      <c r="GE178" s="160"/>
      <c r="GF178" s="160"/>
      <c r="GG178" s="160"/>
      <c r="GH178" s="160"/>
      <c r="GI178" s="160"/>
      <c r="GJ178" s="160"/>
      <c r="GK178" s="160"/>
      <c r="GL178" s="160"/>
      <c r="GM178" s="160"/>
      <c r="GN178" s="160"/>
      <c r="GO178" s="160"/>
      <c r="GP178" s="160"/>
      <c r="GQ178" s="160"/>
      <c r="GR178" s="160"/>
      <c r="GS178" s="160"/>
      <c r="GT178" s="160"/>
      <c r="GU178" s="160"/>
      <c r="GV178" s="160"/>
      <c r="GW178" s="160"/>
      <c r="GX178" s="160"/>
      <c r="GY178" s="160"/>
      <c r="GZ178" s="160"/>
      <c r="HA178" s="160"/>
      <c r="HB178" s="160"/>
      <c r="HC178" s="160"/>
      <c r="HD178" s="160"/>
      <c r="HE178" s="160"/>
      <c r="HF178" s="160"/>
      <c r="HG178" s="160"/>
      <c r="HH178" s="160"/>
      <c r="HI178" s="160"/>
      <c r="HJ178" s="160"/>
      <c r="HK178" s="160"/>
      <c r="HL178" s="160"/>
      <c r="HM178" s="160"/>
      <c r="HN178" s="160"/>
      <c r="HO178" s="160"/>
      <c r="HP178" s="160"/>
      <c r="HQ178" s="160"/>
      <c r="HR178" s="160"/>
      <c r="HS178" s="160"/>
      <c r="HT178" s="160"/>
      <c r="HU178" s="160"/>
      <c r="HV178" s="160"/>
      <c r="HW178" s="160"/>
      <c r="HX178" s="160"/>
      <c r="HY178" s="160"/>
      <c r="HZ178" s="160"/>
      <c r="IA178" s="160"/>
      <c r="IB178" s="160"/>
      <c r="IC178" s="160"/>
      <c r="ID178" s="160"/>
      <c r="IE178" s="160"/>
      <c r="IF178" s="160"/>
      <c r="IG178" s="160"/>
      <c r="IH178" s="160"/>
      <c r="II178" s="160"/>
      <c r="IJ178" s="160"/>
      <c r="IK178" s="160"/>
      <c r="IL178" s="160"/>
      <c r="IM178" s="160"/>
      <c r="IN178" s="160"/>
      <c r="IO178" s="160"/>
      <c r="IP178" s="160"/>
      <c r="IQ178" s="160"/>
      <c r="IR178" s="160"/>
      <c r="IS178" s="160"/>
      <c r="IT178" s="160"/>
      <c r="IU178" s="160"/>
      <c r="IV178" s="160"/>
      <c r="IW178" s="160"/>
      <c r="IX178" s="160"/>
      <c r="IY178" s="160"/>
      <c r="IZ178" s="160"/>
      <c r="JA178" s="160"/>
      <c r="JB178" s="160"/>
      <c r="JC178" s="160"/>
      <c r="JD178" s="160"/>
      <c r="JE178" s="160"/>
      <c r="JF178" s="160"/>
      <c r="JG178" s="160"/>
      <c r="JH178" s="160"/>
      <c r="JI178" s="160"/>
      <c r="JJ178" s="160"/>
      <c r="JK178" s="160"/>
      <c r="JL178" s="160"/>
      <c r="JM178" s="160"/>
      <c r="JN178" s="160"/>
      <c r="JO178" s="160"/>
      <c r="JP178" s="160"/>
      <c r="JQ178" s="160"/>
      <c r="JR178" s="160"/>
      <c r="JS178" s="160"/>
      <c r="JT178" s="160"/>
      <c r="JU178" s="160"/>
      <c r="JV178" s="160"/>
      <c r="JW178" s="160"/>
      <c r="JX178" s="160"/>
      <c r="JY178" s="160"/>
      <c r="JZ178" s="160"/>
      <c r="KA178" s="160"/>
      <c r="KB178" s="160"/>
    </row>
    <row r="179" spans="1:288" s="255" customFormat="1" ht="50.5" hidden="1" x14ac:dyDescent="0.3">
      <c r="A179" s="257" t="s">
        <v>127</v>
      </c>
      <c r="B179" s="209" t="s">
        <v>135</v>
      </c>
      <c r="C179" s="210">
        <f>ROUNDDOWN('7990NTP-P'!$K$64*0.5,2)</f>
        <v>0</v>
      </c>
      <c r="D179" s="226">
        <f>'7990NTP-P'!$C$64</f>
        <v>0</v>
      </c>
      <c r="E179" s="258" t="s">
        <v>127</v>
      </c>
      <c r="F179" s="212" t="s">
        <v>135</v>
      </c>
      <c r="G179" s="210">
        <f>ROUNDDOWN('7990NTP-P'!$L$64*0.5,2)</f>
        <v>0</v>
      </c>
      <c r="H179" s="226">
        <f>'7990NTP-P'!$D$64</f>
        <v>0</v>
      </c>
      <c r="I179" s="258" t="s">
        <v>127</v>
      </c>
      <c r="J179" s="212" t="s">
        <v>135</v>
      </c>
      <c r="K179" s="210">
        <f>ROUNDDOWN('7990NTP-P'!$M$64*0.5,2)</f>
        <v>0</v>
      </c>
      <c r="L179" s="226">
        <f>'7990NTP-P'!E64</f>
        <v>0</v>
      </c>
      <c r="M179" s="258" t="s">
        <v>389</v>
      </c>
      <c r="N179" s="212" t="s">
        <v>391</v>
      </c>
      <c r="O179" s="214">
        <f>ROUNDDOWN('7990NTP-P'!N64*0.5,2)</f>
        <v>0</v>
      </c>
      <c r="P179" s="226">
        <f>'7990NTP-P'!F64</f>
        <v>0</v>
      </c>
      <c r="Q179" s="258" t="s">
        <v>389</v>
      </c>
      <c r="R179" s="212" t="s">
        <v>391</v>
      </c>
      <c r="S179" s="214">
        <f>ROUNDDOWN('7990NTP-P'!O64*0.5,2)</f>
        <v>0</v>
      </c>
      <c r="T179" s="226">
        <f>'7990NTP-P'!G64</f>
        <v>0</v>
      </c>
      <c r="U179" s="258" t="s">
        <v>389</v>
      </c>
      <c r="V179" s="212" t="s">
        <v>391</v>
      </c>
      <c r="W179" s="210">
        <f>ROUNDDOWN('7990NTP-P'!P64*0.5,2)</f>
        <v>0</v>
      </c>
      <c r="X179" s="226">
        <f>'7990NTP-P'!H64</f>
        <v>0</v>
      </c>
      <c r="Y179" s="258" t="s">
        <v>389</v>
      </c>
      <c r="Z179" s="212" t="s">
        <v>391</v>
      </c>
      <c r="AA179" s="210">
        <f>ROUNDDOWN('7990NTP-P'!Q64*0.5,2)</f>
        <v>0</v>
      </c>
      <c r="AB179" s="226">
        <f>'7990NTP-P'!I64</f>
        <v>0</v>
      </c>
      <c r="AC179" s="216">
        <f t="shared" si="3"/>
        <v>0</v>
      </c>
      <c r="AD179" s="182"/>
      <c r="AE179" s="182"/>
      <c r="AF179" s="182"/>
      <c r="AG179" s="182"/>
      <c r="AH179" s="182"/>
      <c r="AI179" s="182"/>
      <c r="AJ179" s="182"/>
      <c r="AK179" s="182"/>
      <c r="AL179" s="182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  <c r="BL179" s="160"/>
      <c r="BM179" s="160"/>
      <c r="BN179" s="160"/>
      <c r="BO179" s="160"/>
      <c r="BP179" s="160"/>
      <c r="BQ179" s="160"/>
      <c r="BR179" s="160"/>
      <c r="BS179" s="160"/>
      <c r="BT179" s="160"/>
      <c r="BU179" s="160"/>
      <c r="BV179" s="160"/>
      <c r="BW179" s="160"/>
      <c r="BX179" s="160"/>
      <c r="BY179" s="160"/>
      <c r="BZ179" s="160"/>
      <c r="CA179" s="160"/>
      <c r="CB179" s="160"/>
      <c r="CC179" s="160"/>
      <c r="CD179" s="160"/>
      <c r="CE179" s="160"/>
      <c r="CF179" s="160"/>
      <c r="CG179" s="160"/>
      <c r="CH179" s="160"/>
      <c r="CI179" s="160"/>
      <c r="CJ179" s="160"/>
      <c r="CK179" s="160"/>
      <c r="CL179" s="160"/>
      <c r="CM179" s="160"/>
      <c r="CN179" s="160"/>
      <c r="CO179" s="160"/>
      <c r="CP179" s="160"/>
      <c r="CQ179" s="160"/>
      <c r="CR179" s="160"/>
      <c r="CS179" s="160"/>
      <c r="CT179" s="160"/>
      <c r="CU179" s="160"/>
      <c r="CV179" s="160"/>
      <c r="CW179" s="160"/>
      <c r="CX179" s="160"/>
      <c r="CY179" s="160"/>
      <c r="CZ179" s="160"/>
      <c r="DA179" s="160"/>
      <c r="DB179" s="160"/>
      <c r="DC179" s="160"/>
      <c r="DD179" s="160"/>
      <c r="DE179" s="160"/>
      <c r="DF179" s="160"/>
      <c r="DG179" s="160"/>
      <c r="DH179" s="160"/>
      <c r="DI179" s="160"/>
      <c r="DJ179" s="160"/>
      <c r="DK179" s="160"/>
      <c r="DL179" s="160"/>
      <c r="DM179" s="160"/>
      <c r="DN179" s="160"/>
      <c r="DO179" s="160"/>
      <c r="DP179" s="160"/>
      <c r="DQ179" s="160"/>
      <c r="DR179" s="160"/>
      <c r="DS179" s="160"/>
      <c r="DT179" s="160"/>
      <c r="DU179" s="160"/>
      <c r="DV179" s="160"/>
      <c r="DW179" s="160"/>
      <c r="DX179" s="160"/>
      <c r="DY179" s="160"/>
      <c r="DZ179" s="160"/>
      <c r="EA179" s="160"/>
      <c r="EB179" s="160"/>
      <c r="EC179" s="160"/>
      <c r="ED179" s="160"/>
      <c r="EE179" s="160"/>
      <c r="EF179" s="160"/>
      <c r="EG179" s="160"/>
      <c r="EH179" s="160"/>
      <c r="EI179" s="160"/>
      <c r="EJ179" s="160"/>
      <c r="EK179" s="160"/>
      <c r="EL179" s="160"/>
      <c r="EM179" s="160"/>
      <c r="EN179" s="160"/>
      <c r="EO179" s="160"/>
      <c r="EP179" s="160"/>
      <c r="EQ179" s="160"/>
      <c r="ER179" s="160"/>
      <c r="ES179" s="160"/>
      <c r="ET179" s="160"/>
      <c r="EU179" s="160"/>
      <c r="EV179" s="160"/>
      <c r="EW179" s="160"/>
      <c r="EX179" s="160"/>
      <c r="EY179" s="160"/>
      <c r="EZ179" s="160"/>
      <c r="FA179" s="160"/>
      <c r="FB179" s="160"/>
      <c r="FC179" s="160"/>
      <c r="FD179" s="160"/>
      <c r="FE179" s="160"/>
      <c r="FF179" s="160"/>
      <c r="FG179" s="160"/>
      <c r="FH179" s="160"/>
      <c r="FI179" s="160"/>
      <c r="FJ179" s="160"/>
      <c r="FK179" s="160"/>
      <c r="FL179" s="160"/>
      <c r="FM179" s="160"/>
      <c r="FN179" s="160"/>
      <c r="FO179" s="160"/>
      <c r="FP179" s="160"/>
      <c r="FQ179" s="160"/>
      <c r="FR179" s="160"/>
      <c r="FS179" s="160"/>
      <c r="FT179" s="160"/>
      <c r="FU179" s="160"/>
      <c r="FV179" s="160"/>
      <c r="FW179" s="160"/>
      <c r="FX179" s="160"/>
      <c r="FY179" s="160"/>
      <c r="FZ179" s="160"/>
      <c r="GA179" s="160"/>
      <c r="GB179" s="160"/>
      <c r="GC179" s="160"/>
      <c r="GD179" s="160"/>
      <c r="GE179" s="160"/>
      <c r="GF179" s="160"/>
      <c r="GG179" s="160"/>
      <c r="GH179" s="160"/>
      <c r="GI179" s="160"/>
      <c r="GJ179" s="160"/>
      <c r="GK179" s="160"/>
      <c r="GL179" s="160"/>
      <c r="GM179" s="160"/>
      <c r="GN179" s="160"/>
      <c r="GO179" s="160"/>
      <c r="GP179" s="160"/>
      <c r="GQ179" s="160"/>
      <c r="GR179" s="160"/>
      <c r="GS179" s="160"/>
      <c r="GT179" s="160"/>
      <c r="GU179" s="160"/>
      <c r="GV179" s="160"/>
      <c r="GW179" s="160"/>
      <c r="GX179" s="160"/>
      <c r="GY179" s="160"/>
      <c r="GZ179" s="160"/>
      <c r="HA179" s="160"/>
      <c r="HB179" s="160"/>
      <c r="HC179" s="160"/>
      <c r="HD179" s="160"/>
      <c r="HE179" s="160"/>
      <c r="HF179" s="160"/>
      <c r="HG179" s="160"/>
      <c r="HH179" s="160"/>
      <c r="HI179" s="160"/>
      <c r="HJ179" s="160"/>
      <c r="HK179" s="160"/>
      <c r="HL179" s="160"/>
      <c r="HM179" s="160"/>
      <c r="HN179" s="160"/>
      <c r="HO179" s="160"/>
      <c r="HP179" s="160"/>
      <c r="HQ179" s="160"/>
      <c r="HR179" s="160"/>
      <c r="HS179" s="160"/>
      <c r="HT179" s="160"/>
      <c r="HU179" s="160"/>
      <c r="HV179" s="160"/>
      <c r="HW179" s="160"/>
      <c r="HX179" s="160"/>
      <c r="HY179" s="160"/>
      <c r="HZ179" s="160"/>
      <c r="IA179" s="160"/>
      <c r="IB179" s="160"/>
      <c r="IC179" s="160"/>
      <c r="ID179" s="160"/>
      <c r="IE179" s="160"/>
      <c r="IF179" s="160"/>
      <c r="IG179" s="160"/>
      <c r="IH179" s="160"/>
      <c r="II179" s="160"/>
      <c r="IJ179" s="160"/>
      <c r="IK179" s="160"/>
      <c r="IL179" s="160"/>
      <c r="IM179" s="160"/>
      <c r="IN179" s="160"/>
      <c r="IO179" s="160"/>
      <c r="IP179" s="160"/>
      <c r="IQ179" s="160"/>
      <c r="IR179" s="160"/>
      <c r="IS179" s="160"/>
      <c r="IT179" s="160"/>
      <c r="IU179" s="160"/>
      <c r="IV179" s="160"/>
      <c r="IW179" s="160"/>
      <c r="IX179" s="160"/>
      <c r="IY179" s="160"/>
      <c r="IZ179" s="160"/>
      <c r="JA179" s="160"/>
      <c r="JB179" s="160"/>
      <c r="JC179" s="160"/>
      <c r="JD179" s="160"/>
      <c r="JE179" s="160"/>
      <c r="JF179" s="160"/>
      <c r="JG179" s="160"/>
      <c r="JH179" s="160"/>
      <c r="JI179" s="160"/>
      <c r="JJ179" s="160"/>
      <c r="JK179" s="160"/>
      <c r="JL179" s="160"/>
      <c r="JM179" s="160"/>
      <c r="JN179" s="160"/>
      <c r="JO179" s="160"/>
      <c r="JP179" s="160"/>
      <c r="JQ179" s="160"/>
      <c r="JR179" s="160"/>
      <c r="JS179" s="160"/>
      <c r="JT179" s="160"/>
      <c r="JU179" s="160"/>
      <c r="JV179" s="160"/>
      <c r="JW179" s="160"/>
      <c r="JX179" s="160"/>
      <c r="JY179" s="160"/>
      <c r="JZ179" s="160"/>
      <c r="KA179" s="160"/>
      <c r="KB179" s="160"/>
    </row>
    <row r="180" spans="1:288" s="255" customFormat="1" ht="50.5" hidden="1" x14ac:dyDescent="0.3">
      <c r="A180" s="257" t="s">
        <v>128</v>
      </c>
      <c r="B180" s="209" t="s">
        <v>136</v>
      </c>
      <c r="C180" s="210">
        <f>ROUNDUP('7990NTP-P'!$K$64*0.5,2)</f>
        <v>0</v>
      </c>
      <c r="D180" s="232"/>
      <c r="E180" s="258" t="s">
        <v>128</v>
      </c>
      <c r="F180" s="212" t="s">
        <v>136</v>
      </c>
      <c r="G180" s="210">
        <f>ROUNDUP('7990NTP-P'!$L$64*0.5,2)</f>
        <v>0</v>
      </c>
      <c r="H180" s="232"/>
      <c r="I180" s="258" t="s">
        <v>128</v>
      </c>
      <c r="J180" s="212" t="s">
        <v>136</v>
      </c>
      <c r="K180" s="210">
        <f>ROUNDUP('7990NTP-P'!$M$64*0.5,2)</f>
        <v>0</v>
      </c>
      <c r="L180" s="232"/>
      <c r="M180" s="258" t="s">
        <v>390</v>
      </c>
      <c r="N180" s="212" t="s">
        <v>392</v>
      </c>
      <c r="O180" s="214">
        <f>ROUNDUP('7990NTP-P'!N64*0.5,2)</f>
        <v>0</v>
      </c>
      <c r="P180" s="265"/>
      <c r="Q180" s="258" t="s">
        <v>390</v>
      </c>
      <c r="R180" s="212" t="s">
        <v>392</v>
      </c>
      <c r="S180" s="214">
        <f>ROUNDUP('7990NTP-P'!O64*0.5,2)</f>
        <v>0</v>
      </c>
      <c r="T180" s="265"/>
      <c r="U180" s="258" t="s">
        <v>390</v>
      </c>
      <c r="V180" s="212" t="s">
        <v>392</v>
      </c>
      <c r="W180" s="210">
        <f>ROUNDUP('7990NTP-P'!P64*0.5,2)</f>
        <v>0</v>
      </c>
      <c r="X180" s="232"/>
      <c r="Y180" s="258" t="s">
        <v>390</v>
      </c>
      <c r="Z180" s="212" t="s">
        <v>392</v>
      </c>
      <c r="AA180" s="210">
        <f>ROUNDUP('7990NTP-P'!Q64*0.5,2)</f>
        <v>0</v>
      </c>
      <c r="AB180" s="232"/>
      <c r="AC180" s="216">
        <f t="shared" si="3"/>
        <v>0</v>
      </c>
      <c r="AD180" s="182"/>
      <c r="AE180" s="182"/>
      <c r="AF180" s="182"/>
      <c r="AG180" s="182"/>
      <c r="AH180" s="182"/>
      <c r="AI180" s="182"/>
      <c r="AJ180" s="182"/>
      <c r="AK180" s="182"/>
      <c r="AL180" s="182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  <c r="BL180" s="160"/>
      <c r="BM180" s="160"/>
      <c r="BN180" s="160"/>
      <c r="BO180" s="160"/>
      <c r="BP180" s="160"/>
      <c r="BQ180" s="160"/>
      <c r="BR180" s="160"/>
      <c r="BS180" s="160"/>
      <c r="BT180" s="160"/>
      <c r="BU180" s="160"/>
      <c r="BV180" s="160"/>
      <c r="BW180" s="160"/>
      <c r="BX180" s="160"/>
      <c r="BY180" s="160"/>
      <c r="BZ180" s="160"/>
      <c r="CA180" s="160"/>
      <c r="CB180" s="160"/>
      <c r="CC180" s="160"/>
      <c r="CD180" s="160"/>
      <c r="CE180" s="160"/>
      <c r="CF180" s="160"/>
      <c r="CG180" s="160"/>
      <c r="CH180" s="160"/>
      <c r="CI180" s="160"/>
      <c r="CJ180" s="160"/>
      <c r="CK180" s="160"/>
      <c r="CL180" s="160"/>
      <c r="CM180" s="160"/>
      <c r="CN180" s="160"/>
      <c r="CO180" s="160"/>
      <c r="CP180" s="160"/>
      <c r="CQ180" s="160"/>
      <c r="CR180" s="160"/>
      <c r="CS180" s="160"/>
      <c r="CT180" s="160"/>
      <c r="CU180" s="160"/>
      <c r="CV180" s="160"/>
      <c r="CW180" s="160"/>
      <c r="CX180" s="160"/>
      <c r="CY180" s="160"/>
      <c r="CZ180" s="160"/>
      <c r="DA180" s="160"/>
      <c r="DB180" s="160"/>
      <c r="DC180" s="160"/>
      <c r="DD180" s="160"/>
      <c r="DE180" s="160"/>
      <c r="DF180" s="160"/>
      <c r="DG180" s="160"/>
      <c r="DH180" s="160"/>
      <c r="DI180" s="160"/>
      <c r="DJ180" s="160"/>
      <c r="DK180" s="160"/>
      <c r="DL180" s="160"/>
      <c r="DM180" s="160"/>
      <c r="DN180" s="160"/>
      <c r="DO180" s="160"/>
      <c r="DP180" s="160"/>
      <c r="DQ180" s="160"/>
      <c r="DR180" s="160"/>
      <c r="DS180" s="160"/>
      <c r="DT180" s="160"/>
      <c r="DU180" s="160"/>
      <c r="DV180" s="160"/>
      <c r="DW180" s="160"/>
      <c r="DX180" s="160"/>
      <c r="DY180" s="160"/>
      <c r="DZ180" s="160"/>
      <c r="EA180" s="160"/>
      <c r="EB180" s="160"/>
      <c r="EC180" s="160"/>
      <c r="ED180" s="160"/>
      <c r="EE180" s="160"/>
      <c r="EF180" s="160"/>
      <c r="EG180" s="160"/>
      <c r="EH180" s="160"/>
      <c r="EI180" s="160"/>
      <c r="EJ180" s="160"/>
      <c r="EK180" s="160"/>
      <c r="EL180" s="160"/>
      <c r="EM180" s="160"/>
      <c r="EN180" s="160"/>
      <c r="EO180" s="160"/>
      <c r="EP180" s="160"/>
      <c r="EQ180" s="160"/>
      <c r="ER180" s="160"/>
      <c r="ES180" s="160"/>
      <c r="ET180" s="160"/>
      <c r="EU180" s="160"/>
      <c r="EV180" s="160"/>
      <c r="EW180" s="160"/>
      <c r="EX180" s="160"/>
      <c r="EY180" s="160"/>
      <c r="EZ180" s="160"/>
      <c r="FA180" s="160"/>
      <c r="FB180" s="160"/>
      <c r="FC180" s="160"/>
      <c r="FD180" s="160"/>
      <c r="FE180" s="160"/>
      <c r="FF180" s="160"/>
      <c r="FG180" s="160"/>
      <c r="FH180" s="160"/>
      <c r="FI180" s="160"/>
      <c r="FJ180" s="160"/>
      <c r="FK180" s="160"/>
      <c r="FL180" s="160"/>
      <c r="FM180" s="160"/>
      <c r="FN180" s="160"/>
      <c r="FO180" s="160"/>
      <c r="FP180" s="160"/>
      <c r="FQ180" s="160"/>
      <c r="FR180" s="160"/>
      <c r="FS180" s="160"/>
      <c r="FT180" s="160"/>
      <c r="FU180" s="160"/>
      <c r="FV180" s="160"/>
      <c r="FW180" s="160"/>
      <c r="FX180" s="160"/>
      <c r="FY180" s="160"/>
      <c r="FZ180" s="160"/>
      <c r="GA180" s="160"/>
      <c r="GB180" s="160"/>
      <c r="GC180" s="160"/>
      <c r="GD180" s="160"/>
      <c r="GE180" s="160"/>
      <c r="GF180" s="160"/>
      <c r="GG180" s="160"/>
      <c r="GH180" s="160"/>
      <c r="GI180" s="160"/>
      <c r="GJ180" s="160"/>
      <c r="GK180" s="160"/>
      <c r="GL180" s="160"/>
      <c r="GM180" s="160"/>
      <c r="GN180" s="160"/>
      <c r="GO180" s="160"/>
      <c r="GP180" s="160"/>
      <c r="GQ180" s="160"/>
      <c r="GR180" s="160"/>
      <c r="GS180" s="160"/>
      <c r="GT180" s="160"/>
      <c r="GU180" s="160"/>
      <c r="GV180" s="160"/>
      <c r="GW180" s="160"/>
      <c r="GX180" s="160"/>
      <c r="GY180" s="160"/>
      <c r="GZ180" s="160"/>
      <c r="HA180" s="160"/>
      <c r="HB180" s="160"/>
      <c r="HC180" s="160"/>
      <c r="HD180" s="160"/>
      <c r="HE180" s="160"/>
      <c r="HF180" s="160"/>
      <c r="HG180" s="160"/>
      <c r="HH180" s="160"/>
      <c r="HI180" s="160"/>
      <c r="HJ180" s="160"/>
      <c r="HK180" s="160"/>
      <c r="HL180" s="160"/>
      <c r="HM180" s="160"/>
      <c r="HN180" s="160"/>
      <c r="HO180" s="160"/>
      <c r="HP180" s="160"/>
      <c r="HQ180" s="160"/>
      <c r="HR180" s="160"/>
      <c r="HS180" s="160"/>
      <c r="HT180" s="160"/>
      <c r="HU180" s="160"/>
      <c r="HV180" s="160"/>
      <c r="HW180" s="160"/>
      <c r="HX180" s="160"/>
      <c r="HY180" s="160"/>
      <c r="HZ180" s="160"/>
      <c r="IA180" s="160"/>
      <c r="IB180" s="160"/>
      <c r="IC180" s="160"/>
      <c r="ID180" s="160"/>
      <c r="IE180" s="160"/>
      <c r="IF180" s="160"/>
      <c r="IG180" s="160"/>
      <c r="IH180" s="160"/>
      <c r="II180" s="160"/>
      <c r="IJ180" s="160"/>
      <c r="IK180" s="160"/>
      <c r="IL180" s="160"/>
      <c r="IM180" s="160"/>
      <c r="IN180" s="160"/>
      <c r="IO180" s="160"/>
      <c r="IP180" s="160"/>
      <c r="IQ180" s="160"/>
      <c r="IR180" s="160"/>
      <c r="IS180" s="160"/>
      <c r="IT180" s="160"/>
      <c r="IU180" s="160"/>
      <c r="IV180" s="160"/>
      <c r="IW180" s="160"/>
      <c r="IX180" s="160"/>
      <c r="IY180" s="160"/>
      <c r="IZ180" s="160"/>
      <c r="JA180" s="160"/>
      <c r="JB180" s="160"/>
      <c r="JC180" s="160"/>
      <c r="JD180" s="160"/>
      <c r="JE180" s="160"/>
      <c r="JF180" s="160"/>
      <c r="JG180" s="160"/>
      <c r="JH180" s="160"/>
      <c r="JI180" s="160"/>
      <c r="JJ180" s="160"/>
      <c r="JK180" s="160"/>
      <c r="JL180" s="160"/>
      <c r="JM180" s="160"/>
      <c r="JN180" s="160"/>
      <c r="JO180" s="160"/>
      <c r="JP180" s="160"/>
      <c r="JQ180" s="160"/>
      <c r="JR180" s="160"/>
      <c r="JS180" s="160"/>
      <c r="JT180" s="160"/>
      <c r="JU180" s="160"/>
      <c r="JV180" s="160"/>
      <c r="JW180" s="160"/>
      <c r="JX180" s="160"/>
      <c r="JY180" s="160"/>
      <c r="JZ180" s="160"/>
      <c r="KA180" s="160"/>
      <c r="KB180" s="160"/>
    </row>
    <row r="181" spans="1:288" s="255" customFormat="1" ht="14" hidden="1" x14ac:dyDescent="0.3">
      <c r="A181" s="257"/>
      <c r="B181" s="209"/>
      <c r="C181" s="231"/>
      <c r="D181" s="232"/>
      <c r="E181" s="262"/>
      <c r="F181" s="212"/>
      <c r="G181" s="231"/>
      <c r="H181" s="232"/>
      <c r="I181" s="262"/>
      <c r="J181" s="263"/>
      <c r="K181" s="231"/>
      <c r="L181" s="232"/>
      <c r="M181" s="262"/>
      <c r="N181" s="264"/>
      <c r="O181" s="265"/>
      <c r="P181" s="265"/>
      <c r="Q181" s="266"/>
      <c r="R181" s="267"/>
      <c r="S181" s="265"/>
      <c r="T181" s="265"/>
      <c r="U181" s="266"/>
      <c r="V181" s="267"/>
      <c r="W181" s="210"/>
      <c r="X181" s="232"/>
      <c r="Y181" s="262"/>
      <c r="Z181" s="212"/>
      <c r="AA181" s="268"/>
      <c r="AB181" s="232"/>
      <c r="AC181" s="216"/>
      <c r="AD181" s="182"/>
      <c r="AE181" s="182"/>
      <c r="AF181" s="182"/>
      <c r="AG181" s="182"/>
      <c r="AH181" s="182"/>
      <c r="AI181" s="182"/>
      <c r="AJ181" s="182"/>
      <c r="AK181" s="182"/>
      <c r="AL181" s="182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160"/>
      <c r="CJ181" s="160"/>
      <c r="CK181" s="160"/>
      <c r="CL181" s="160"/>
      <c r="CM181" s="160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0"/>
      <c r="DB181" s="160"/>
      <c r="DC181" s="160"/>
      <c r="DD181" s="160"/>
      <c r="DE181" s="160"/>
      <c r="DF181" s="160"/>
      <c r="DG181" s="160"/>
      <c r="DH181" s="160"/>
      <c r="DI181" s="160"/>
      <c r="DJ181" s="160"/>
      <c r="DK181" s="160"/>
      <c r="DL181" s="160"/>
      <c r="DM181" s="160"/>
      <c r="DN181" s="160"/>
      <c r="DO181" s="160"/>
      <c r="DP181" s="160"/>
      <c r="DQ181" s="160"/>
      <c r="DR181" s="160"/>
      <c r="DS181" s="160"/>
      <c r="DT181" s="160"/>
      <c r="DU181" s="160"/>
      <c r="DV181" s="160"/>
      <c r="DW181" s="160"/>
      <c r="DX181" s="160"/>
      <c r="DY181" s="160"/>
      <c r="DZ181" s="160"/>
      <c r="EA181" s="160"/>
      <c r="EB181" s="160"/>
      <c r="EC181" s="160"/>
      <c r="ED181" s="160"/>
      <c r="EE181" s="160"/>
      <c r="EF181" s="160"/>
      <c r="EG181" s="160"/>
      <c r="EH181" s="160"/>
      <c r="EI181" s="160"/>
      <c r="EJ181" s="160"/>
      <c r="EK181" s="160"/>
      <c r="EL181" s="160"/>
      <c r="EM181" s="160"/>
      <c r="EN181" s="160"/>
      <c r="EO181" s="160"/>
      <c r="EP181" s="160"/>
      <c r="EQ181" s="160"/>
      <c r="ER181" s="160"/>
      <c r="ES181" s="160"/>
      <c r="ET181" s="160"/>
      <c r="EU181" s="160"/>
      <c r="EV181" s="160"/>
      <c r="EW181" s="160"/>
      <c r="EX181" s="160"/>
      <c r="EY181" s="160"/>
      <c r="EZ181" s="160"/>
      <c r="FA181" s="160"/>
      <c r="FB181" s="160"/>
      <c r="FC181" s="160"/>
      <c r="FD181" s="160"/>
      <c r="FE181" s="160"/>
      <c r="FF181" s="160"/>
      <c r="FG181" s="160"/>
      <c r="FH181" s="160"/>
      <c r="FI181" s="160"/>
      <c r="FJ181" s="160"/>
      <c r="FK181" s="160"/>
      <c r="FL181" s="160"/>
      <c r="FM181" s="160"/>
      <c r="FN181" s="160"/>
      <c r="FO181" s="160"/>
      <c r="FP181" s="160"/>
      <c r="FQ181" s="160"/>
      <c r="FR181" s="160"/>
      <c r="FS181" s="160"/>
      <c r="FT181" s="160"/>
      <c r="FU181" s="160"/>
      <c r="FV181" s="160"/>
      <c r="FW181" s="160"/>
      <c r="FX181" s="160"/>
      <c r="FY181" s="160"/>
      <c r="FZ181" s="160"/>
      <c r="GA181" s="160"/>
      <c r="GB181" s="160"/>
      <c r="GC181" s="160"/>
      <c r="GD181" s="160"/>
      <c r="GE181" s="160"/>
      <c r="GF181" s="160"/>
      <c r="GG181" s="160"/>
      <c r="GH181" s="160"/>
      <c r="GI181" s="160"/>
      <c r="GJ181" s="160"/>
      <c r="GK181" s="160"/>
      <c r="GL181" s="160"/>
      <c r="GM181" s="160"/>
      <c r="GN181" s="160"/>
      <c r="GO181" s="160"/>
      <c r="GP181" s="160"/>
      <c r="GQ181" s="160"/>
      <c r="GR181" s="160"/>
      <c r="GS181" s="160"/>
      <c r="GT181" s="160"/>
      <c r="GU181" s="160"/>
      <c r="GV181" s="160"/>
      <c r="GW181" s="160"/>
      <c r="GX181" s="160"/>
      <c r="GY181" s="160"/>
      <c r="GZ181" s="160"/>
      <c r="HA181" s="160"/>
      <c r="HB181" s="160"/>
      <c r="HC181" s="160"/>
      <c r="HD181" s="160"/>
      <c r="HE181" s="160"/>
      <c r="HF181" s="160"/>
      <c r="HG181" s="160"/>
      <c r="HH181" s="160"/>
      <c r="HI181" s="160"/>
      <c r="HJ181" s="160"/>
      <c r="HK181" s="160"/>
      <c r="HL181" s="160"/>
      <c r="HM181" s="160"/>
      <c r="HN181" s="160"/>
      <c r="HO181" s="160"/>
      <c r="HP181" s="160"/>
      <c r="HQ181" s="160"/>
      <c r="HR181" s="160"/>
      <c r="HS181" s="160"/>
      <c r="HT181" s="160"/>
      <c r="HU181" s="160"/>
      <c r="HV181" s="160"/>
      <c r="HW181" s="160"/>
      <c r="HX181" s="160"/>
      <c r="HY181" s="160"/>
      <c r="HZ181" s="160"/>
      <c r="IA181" s="160"/>
      <c r="IB181" s="160"/>
      <c r="IC181" s="160"/>
      <c r="ID181" s="160"/>
      <c r="IE181" s="160"/>
      <c r="IF181" s="160"/>
      <c r="IG181" s="160"/>
      <c r="IH181" s="160"/>
      <c r="II181" s="160"/>
      <c r="IJ181" s="160"/>
      <c r="IK181" s="160"/>
      <c r="IL181" s="160"/>
      <c r="IM181" s="160"/>
      <c r="IN181" s="160"/>
      <c r="IO181" s="160"/>
      <c r="IP181" s="160"/>
      <c r="IQ181" s="160"/>
      <c r="IR181" s="160"/>
      <c r="IS181" s="160"/>
      <c r="IT181" s="160"/>
      <c r="IU181" s="160"/>
      <c r="IV181" s="160"/>
      <c r="IW181" s="160"/>
      <c r="IX181" s="160"/>
      <c r="IY181" s="160"/>
      <c r="IZ181" s="160"/>
      <c r="JA181" s="160"/>
      <c r="JB181" s="160"/>
      <c r="JC181" s="160"/>
      <c r="JD181" s="160"/>
      <c r="JE181" s="160"/>
      <c r="JF181" s="160"/>
      <c r="JG181" s="160"/>
      <c r="JH181" s="160"/>
      <c r="JI181" s="160"/>
      <c r="JJ181" s="160"/>
      <c r="JK181" s="160"/>
      <c r="JL181" s="160"/>
      <c r="JM181" s="160"/>
      <c r="JN181" s="160"/>
      <c r="JO181" s="160"/>
      <c r="JP181" s="160"/>
      <c r="JQ181" s="160"/>
      <c r="JR181" s="160"/>
      <c r="JS181" s="160"/>
      <c r="JT181" s="160"/>
      <c r="JU181" s="160"/>
      <c r="JV181" s="160"/>
      <c r="JW181" s="160"/>
      <c r="JX181" s="160"/>
      <c r="JY181" s="160"/>
      <c r="JZ181" s="160"/>
      <c r="KA181" s="160"/>
      <c r="KB181" s="160"/>
    </row>
    <row r="182" spans="1:288" s="255" customFormat="1" ht="63" hidden="1" x14ac:dyDescent="0.3">
      <c r="A182" s="257" t="s">
        <v>395</v>
      </c>
      <c r="B182" s="209" t="s">
        <v>238</v>
      </c>
      <c r="C182" s="210">
        <f>ROUNDDOWN('7990NTP-P'!$K$65-('7990NTP-P'!$K$65*0.438),2)</f>
        <v>0</v>
      </c>
      <c r="D182" s="226">
        <f>'7990NTP-P'!$C$65</f>
        <v>0</v>
      </c>
      <c r="E182" s="258" t="s">
        <v>395</v>
      </c>
      <c r="F182" s="212" t="s">
        <v>238</v>
      </c>
      <c r="G182" s="210">
        <f>ROUNDDOWN('7990NTP-P'!$L$65-('7990NTP-P'!$L$65*0.438),2)</f>
        <v>0</v>
      </c>
      <c r="H182" s="226">
        <f>'7990NTP-P'!$D$65</f>
        <v>0</v>
      </c>
      <c r="I182" s="258" t="s">
        <v>395</v>
      </c>
      <c r="J182" s="212" t="s">
        <v>238</v>
      </c>
      <c r="K182" s="210">
        <f>ROUNDDOWN('7990NTP-P'!$M$65-('7990NTP-P'!$M$65*0.438),2)</f>
        <v>0</v>
      </c>
      <c r="L182" s="226">
        <f>'7990NTP-P'!E65</f>
        <v>0</v>
      </c>
      <c r="M182" s="258" t="s">
        <v>338</v>
      </c>
      <c r="N182" s="212" t="s">
        <v>238</v>
      </c>
      <c r="O182" s="214">
        <f>ROUNDDOWN('7990NTP-P'!N65-('7990NTP-P'!N65*0.438),2)</f>
        <v>0</v>
      </c>
      <c r="P182" s="226">
        <f>'7990NTP-P'!F65</f>
        <v>0</v>
      </c>
      <c r="Q182" s="258" t="s">
        <v>338</v>
      </c>
      <c r="R182" s="212" t="s">
        <v>238</v>
      </c>
      <c r="S182" s="214">
        <f>ROUNDDOWN('7990NTP-P'!O65-('7990NTP-P'!O65*0.438),2)</f>
        <v>0</v>
      </c>
      <c r="T182" s="226">
        <f>'7990NTP-P'!G65</f>
        <v>0</v>
      </c>
      <c r="U182" s="258" t="s">
        <v>338</v>
      </c>
      <c r="V182" s="212" t="s">
        <v>238</v>
      </c>
      <c r="W182" s="210">
        <f>ROUNDDOWN('7990NTP-P'!P65-('7990NTP-P'!P65*0.438),2)</f>
        <v>0</v>
      </c>
      <c r="X182" s="226">
        <f>'7990NTP-P'!H65</f>
        <v>0</v>
      </c>
      <c r="Y182" s="258" t="s">
        <v>338</v>
      </c>
      <c r="Z182" s="212" t="s">
        <v>238</v>
      </c>
      <c r="AA182" s="210">
        <f>ROUNDDOWN('7990NTP-P'!Q65-('7990NTP-P'!Q65*0.438),2)</f>
        <v>0</v>
      </c>
      <c r="AB182" s="226">
        <f>'7990NTP-P'!I65</f>
        <v>0</v>
      </c>
      <c r="AC182" s="216">
        <f t="shared" si="3"/>
        <v>0</v>
      </c>
      <c r="AD182" s="182"/>
      <c r="AE182" s="182"/>
      <c r="AF182" s="182"/>
      <c r="AG182" s="182"/>
      <c r="AH182" s="182"/>
      <c r="AI182" s="182"/>
      <c r="AJ182" s="182"/>
      <c r="AK182" s="182"/>
      <c r="AL182" s="182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  <c r="BL182" s="160"/>
      <c r="BM182" s="160"/>
      <c r="BN182" s="160"/>
      <c r="BO182" s="160"/>
      <c r="BP182" s="160"/>
      <c r="BQ182" s="160"/>
      <c r="BR182" s="160"/>
      <c r="BS182" s="160"/>
      <c r="BT182" s="160"/>
      <c r="BU182" s="160"/>
      <c r="BV182" s="160"/>
      <c r="BW182" s="160"/>
      <c r="BX182" s="160"/>
      <c r="BY182" s="160"/>
      <c r="BZ182" s="160"/>
      <c r="CA182" s="160"/>
      <c r="CB182" s="160"/>
      <c r="CC182" s="160"/>
      <c r="CD182" s="160"/>
      <c r="CE182" s="160"/>
      <c r="CF182" s="160"/>
      <c r="CG182" s="160"/>
      <c r="CH182" s="160"/>
      <c r="CI182" s="160"/>
      <c r="CJ182" s="160"/>
      <c r="CK182" s="160"/>
      <c r="CL182" s="160"/>
      <c r="CM182" s="160"/>
      <c r="CN182" s="160"/>
      <c r="CO182" s="160"/>
      <c r="CP182" s="160"/>
      <c r="CQ182" s="160"/>
      <c r="CR182" s="160"/>
      <c r="CS182" s="160"/>
      <c r="CT182" s="160"/>
      <c r="CU182" s="160"/>
      <c r="CV182" s="160"/>
      <c r="CW182" s="160"/>
      <c r="CX182" s="160"/>
      <c r="CY182" s="160"/>
      <c r="CZ182" s="160"/>
      <c r="DA182" s="160"/>
      <c r="DB182" s="160"/>
      <c r="DC182" s="160"/>
      <c r="DD182" s="160"/>
      <c r="DE182" s="160"/>
      <c r="DF182" s="160"/>
      <c r="DG182" s="160"/>
      <c r="DH182" s="160"/>
      <c r="DI182" s="160"/>
      <c r="DJ182" s="160"/>
      <c r="DK182" s="160"/>
      <c r="DL182" s="160"/>
      <c r="DM182" s="160"/>
      <c r="DN182" s="160"/>
      <c r="DO182" s="160"/>
      <c r="DP182" s="160"/>
      <c r="DQ182" s="160"/>
      <c r="DR182" s="160"/>
      <c r="DS182" s="160"/>
      <c r="DT182" s="160"/>
      <c r="DU182" s="160"/>
      <c r="DV182" s="160"/>
      <c r="DW182" s="160"/>
      <c r="DX182" s="160"/>
      <c r="DY182" s="160"/>
      <c r="DZ182" s="160"/>
      <c r="EA182" s="160"/>
      <c r="EB182" s="160"/>
      <c r="EC182" s="160"/>
      <c r="ED182" s="160"/>
      <c r="EE182" s="160"/>
      <c r="EF182" s="160"/>
      <c r="EG182" s="160"/>
      <c r="EH182" s="160"/>
      <c r="EI182" s="160"/>
      <c r="EJ182" s="160"/>
      <c r="EK182" s="160"/>
      <c r="EL182" s="160"/>
      <c r="EM182" s="160"/>
      <c r="EN182" s="160"/>
      <c r="EO182" s="160"/>
      <c r="EP182" s="160"/>
      <c r="EQ182" s="160"/>
      <c r="ER182" s="160"/>
      <c r="ES182" s="160"/>
      <c r="ET182" s="160"/>
      <c r="EU182" s="160"/>
      <c r="EV182" s="160"/>
      <c r="EW182" s="160"/>
      <c r="EX182" s="160"/>
      <c r="EY182" s="160"/>
      <c r="EZ182" s="160"/>
      <c r="FA182" s="160"/>
      <c r="FB182" s="160"/>
      <c r="FC182" s="160"/>
      <c r="FD182" s="160"/>
      <c r="FE182" s="160"/>
      <c r="FF182" s="160"/>
      <c r="FG182" s="160"/>
      <c r="FH182" s="160"/>
      <c r="FI182" s="160"/>
      <c r="FJ182" s="160"/>
      <c r="FK182" s="160"/>
      <c r="FL182" s="160"/>
      <c r="FM182" s="160"/>
      <c r="FN182" s="160"/>
      <c r="FO182" s="160"/>
      <c r="FP182" s="160"/>
      <c r="FQ182" s="160"/>
      <c r="FR182" s="160"/>
      <c r="FS182" s="160"/>
      <c r="FT182" s="160"/>
      <c r="FU182" s="160"/>
      <c r="FV182" s="160"/>
      <c r="FW182" s="160"/>
      <c r="FX182" s="160"/>
      <c r="FY182" s="160"/>
      <c r="FZ182" s="160"/>
      <c r="GA182" s="160"/>
      <c r="GB182" s="160"/>
      <c r="GC182" s="160"/>
      <c r="GD182" s="160"/>
      <c r="GE182" s="160"/>
      <c r="GF182" s="160"/>
      <c r="GG182" s="160"/>
      <c r="GH182" s="160"/>
      <c r="GI182" s="160"/>
      <c r="GJ182" s="160"/>
      <c r="GK182" s="160"/>
      <c r="GL182" s="160"/>
      <c r="GM182" s="160"/>
      <c r="GN182" s="160"/>
      <c r="GO182" s="160"/>
      <c r="GP182" s="160"/>
      <c r="GQ182" s="160"/>
      <c r="GR182" s="160"/>
      <c r="GS182" s="160"/>
      <c r="GT182" s="160"/>
      <c r="GU182" s="160"/>
      <c r="GV182" s="160"/>
      <c r="GW182" s="160"/>
      <c r="GX182" s="160"/>
      <c r="GY182" s="160"/>
      <c r="GZ182" s="160"/>
      <c r="HA182" s="160"/>
      <c r="HB182" s="160"/>
      <c r="HC182" s="160"/>
      <c r="HD182" s="160"/>
      <c r="HE182" s="160"/>
      <c r="HF182" s="160"/>
      <c r="HG182" s="160"/>
      <c r="HH182" s="160"/>
      <c r="HI182" s="160"/>
      <c r="HJ182" s="160"/>
      <c r="HK182" s="160"/>
      <c r="HL182" s="160"/>
      <c r="HM182" s="160"/>
      <c r="HN182" s="160"/>
      <c r="HO182" s="160"/>
      <c r="HP182" s="160"/>
      <c r="HQ182" s="160"/>
      <c r="HR182" s="160"/>
      <c r="HS182" s="160"/>
      <c r="HT182" s="160"/>
      <c r="HU182" s="160"/>
      <c r="HV182" s="160"/>
      <c r="HW182" s="160"/>
      <c r="HX182" s="160"/>
      <c r="HY182" s="160"/>
      <c r="HZ182" s="160"/>
      <c r="IA182" s="160"/>
      <c r="IB182" s="160"/>
      <c r="IC182" s="160"/>
      <c r="ID182" s="160"/>
      <c r="IE182" s="160"/>
      <c r="IF182" s="160"/>
      <c r="IG182" s="160"/>
      <c r="IH182" s="160"/>
      <c r="II182" s="160"/>
      <c r="IJ182" s="160"/>
      <c r="IK182" s="160"/>
      <c r="IL182" s="160"/>
      <c r="IM182" s="160"/>
      <c r="IN182" s="160"/>
      <c r="IO182" s="160"/>
      <c r="IP182" s="160"/>
      <c r="IQ182" s="160"/>
      <c r="IR182" s="160"/>
      <c r="IS182" s="160"/>
      <c r="IT182" s="160"/>
      <c r="IU182" s="160"/>
      <c r="IV182" s="160"/>
      <c r="IW182" s="160"/>
      <c r="IX182" s="160"/>
      <c r="IY182" s="160"/>
      <c r="IZ182" s="160"/>
      <c r="JA182" s="160"/>
      <c r="JB182" s="160"/>
      <c r="JC182" s="160"/>
      <c r="JD182" s="160"/>
      <c r="JE182" s="160"/>
      <c r="JF182" s="160"/>
      <c r="JG182" s="160"/>
      <c r="JH182" s="160"/>
      <c r="JI182" s="160"/>
      <c r="JJ182" s="160"/>
      <c r="JK182" s="160"/>
      <c r="JL182" s="160"/>
      <c r="JM182" s="160"/>
      <c r="JN182" s="160"/>
      <c r="JO182" s="160"/>
      <c r="JP182" s="160"/>
      <c r="JQ182" s="160"/>
      <c r="JR182" s="160"/>
      <c r="JS182" s="160"/>
      <c r="JT182" s="160"/>
      <c r="JU182" s="160"/>
      <c r="JV182" s="160"/>
      <c r="JW182" s="160"/>
      <c r="JX182" s="160"/>
      <c r="JY182" s="160"/>
      <c r="JZ182" s="160"/>
      <c r="KA182" s="160"/>
      <c r="KB182" s="160"/>
    </row>
    <row r="183" spans="1:288" s="255" customFormat="1" ht="63" hidden="1" x14ac:dyDescent="0.3">
      <c r="A183" s="257" t="s">
        <v>396</v>
      </c>
      <c r="B183" s="209" t="s">
        <v>397</v>
      </c>
      <c r="C183" s="210">
        <f>ROUNDUP('7990NTP-P'!$K$65*0.438,2)</f>
        <v>0</v>
      </c>
      <c r="D183" s="232"/>
      <c r="E183" s="258" t="s">
        <v>396</v>
      </c>
      <c r="F183" s="212" t="s">
        <v>397</v>
      </c>
      <c r="G183" s="210">
        <f>ROUNDUP('7990NTP-P'!$L$65*0.438,2)</f>
        <v>0</v>
      </c>
      <c r="H183" s="232"/>
      <c r="I183" s="258" t="s">
        <v>396</v>
      </c>
      <c r="J183" s="212" t="s">
        <v>397</v>
      </c>
      <c r="K183" s="210">
        <f>ROUNDUP('7990NTP-P'!$M$65*0.438,2)</f>
        <v>0</v>
      </c>
      <c r="L183" s="232"/>
      <c r="M183" s="258" t="s">
        <v>339</v>
      </c>
      <c r="N183" s="212" t="s">
        <v>340</v>
      </c>
      <c r="O183" s="214">
        <f>ROUNDUP('7990NTP-P'!N65*0.438,2)</f>
        <v>0</v>
      </c>
      <c r="P183" s="265"/>
      <c r="Q183" s="258" t="s">
        <v>339</v>
      </c>
      <c r="R183" s="212" t="s">
        <v>340</v>
      </c>
      <c r="S183" s="214">
        <f>ROUNDUP('7990NTP-P'!O65*0.438,2)</f>
        <v>0</v>
      </c>
      <c r="T183" s="265"/>
      <c r="U183" s="258" t="s">
        <v>339</v>
      </c>
      <c r="V183" s="212" t="s">
        <v>340</v>
      </c>
      <c r="W183" s="210">
        <f>ROUNDUP('7990NTP-P'!P65*0.438,2)</f>
        <v>0</v>
      </c>
      <c r="X183" s="232"/>
      <c r="Y183" s="258" t="s">
        <v>339</v>
      </c>
      <c r="Z183" s="212" t="s">
        <v>340</v>
      </c>
      <c r="AA183" s="210">
        <f>ROUNDUP('7990NTP-P'!Q65*0.438,2)</f>
        <v>0</v>
      </c>
      <c r="AB183" s="232"/>
      <c r="AC183" s="216">
        <f t="shared" si="3"/>
        <v>0</v>
      </c>
      <c r="AD183" s="182"/>
      <c r="AE183" s="182"/>
      <c r="AF183" s="182"/>
      <c r="AG183" s="182"/>
      <c r="AH183" s="182"/>
      <c r="AI183" s="182"/>
      <c r="AJ183" s="182"/>
      <c r="AK183" s="182"/>
      <c r="AL183" s="182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0"/>
      <c r="BC183" s="160"/>
      <c r="BD183" s="160"/>
      <c r="BE183" s="160"/>
      <c r="BF183" s="160"/>
      <c r="BG183" s="160"/>
      <c r="BH183" s="160"/>
      <c r="BI183" s="160"/>
      <c r="BJ183" s="160"/>
      <c r="BK183" s="160"/>
      <c r="BL183" s="160"/>
      <c r="BM183" s="160"/>
      <c r="BN183" s="160"/>
      <c r="BO183" s="160"/>
      <c r="BP183" s="160"/>
      <c r="BQ183" s="160"/>
      <c r="BR183" s="160"/>
      <c r="BS183" s="160"/>
      <c r="BT183" s="160"/>
      <c r="BU183" s="160"/>
      <c r="BV183" s="160"/>
      <c r="BW183" s="160"/>
      <c r="BX183" s="160"/>
      <c r="BY183" s="160"/>
      <c r="BZ183" s="160"/>
      <c r="CA183" s="160"/>
      <c r="CB183" s="160"/>
      <c r="CC183" s="160"/>
      <c r="CD183" s="160"/>
      <c r="CE183" s="160"/>
      <c r="CF183" s="160"/>
      <c r="CG183" s="160"/>
      <c r="CH183" s="160"/>
      <c r="CI183" s="160"/>
      <c r="CJ183" s="160"/>
      <c r="CK183" s="160"/>
      <c r="CL183" s="160"/>
      <c r="CM183" s="160"/>
      <c r="CN183" s="160"/>
      <c r="CO183" s="160"/>
      <c r="CP183" s="160"/>
      <c r="CQ183" s="160"/>
      <c r="CR183" s="160"/>
      <c r="CS183" s="160"/>
      <c r="CT183" s="160"/>
      <c r="CU183" s="160"/>
      <c r="CV183" s="160"/>
      <c r="CW183" s="160"/>
      <c r="CX183" s="160"/>
      <c r="CY183" s="160"/>
      <c r="CZ183" s="160"/>
      <c r="DA183" s="160"/>
      <c r="DB183" s="160"/>
      <c r="DC183" s="160"/>
      <c r="DD183" s="160"/>
      <c r="DE183" s="160"/>
      <c r="DF183" s="160"/>
      <c r="DG183" s="160"/>
      <c r="DH183" s="160"/>
      <c r="DI183" s="160"/>
      <c r="DJ183" s="160"/>
      <c r="DK183" s="160"/>
      <c r="DL183" s="160"/>
      <c r="DM183" s="160"/>
      <c r="DN183" s="160"/>
      <c r="DO183" s="160"/>
      <c r="DP183" s="160"/>
      <c r="DQ183" s="160"/>
      <c r="DR183" s="160"/>
      <c r="DS183" s="160"/>
      <c r="DT183" s="160"/>
      <c r="DU183" s="160"/>
      <c r="DV183" s="160"/>
      <c r="DW183" s="160"/>
      <c r="DX183" s="160"/>
      <c r="DY183" s="160"/>
      <c r="DZ183" s="160"/>
      <c r="EA183" s="160"/>
      <c r="EB183" s="160"/>
      <c r="EC183" s="160"/>
      <c r="ED183" s="160"/>
      <c r="EE183" s="160"/>
      <c r="EF183" s="160"/>
      <c r="EG183" s="160"/>
      <c r="EH183" s="160"/>
      <c r="EI183" s="160"/>
      <c r="EJ183" s="160"/>
      <c r="EK183" s="160"/>
      <c r="EL183" s="160"/>
      <c r="EM183" s="160"/>
      <c r="EN183" s="160"/>
      <c r="EO183" s="160"/>
      <c r="EP183" s="160"/>
      <c r="EQ183" s="160"/>
      <c r="ER183" s="160"/>
      <c r="ES183" s="160"/>
      <c r="ET183" s="160"/>
      <c r="EU183" s="160"/>
      <c r="EV183" s="160"/>
      <c r="EW183" s="160"/>
      <c r="EX183" s="160"/>
      <c r="EY183" s="160"/>
      <c r="EZ183" s="160"/>
      <c r="FA183" s="160"/>
      <c r="FB183" s="160"/>
      <c r="FC183" s="160"/>
      <c r="FD183" s="160"/>
      <c r="FE183" s="160"/>
      <c r="FF183" s="160"/>
      <c r="FG183" s="160"/>
      <c r="FH183" s="160"/>
      <c r="FI183" s="160"/>
      <c r="FJ183" s="160"/>
      <c r="FK183" s="160"/>
      <c r="FL183" s="160"/>
      <c r="FM183" s="160"/>
      <c r="FN183" s="160"/>
      <c r="FO183" s="160"/>
      <c r="FP183" s="160"/>
      <c r="FQ183" s="160"/>
      <c r="FR183" s="160"/>
      <c r="FS183" s="160"/>
      <c r="FT183" s="160"/>
      <c r="FU183" s="160"/>
      <c r="FV183" s="160"/>
      <c r="FW183" s="160"/>
      <c r="FX183" s="160"/>
      <c r="FY183" s="160"/>
      <c r="FZ183" s="160"/>
      <c r="GA183" s="160"/>
      <c r="GB183" s="160"/>
      <c r="GC183" s="160"/>
      <c r="GD183" s="160"/>
      <c r="GE183" s="160"/>
      <c r="GF183" s="160"/>
      <c r="GG183" s="160"/>
      <c r="GH183" s="160"/>
      <c r="GI183" s="160"/>
      <c r="GJ183" s="160"/>
      <c r="GK183" s="160"/>
      <c r="GL183" s="160"/>
      <c r="GM183" s="160"/>
      <c r="GN183" s="160"/>
      <c r="GO183" s="160"/>
      <c r="GP183" s="160"/>
      <c r="GQ183" s="160"/>
      <c r="GR183" s="160"/>
      <c r="GS183" s="160"/>
      <c r="GT183" s="160"/>
      <c r="GU183" s="160"/>
      <c r="GV183" s="160"/>
      <c r="GW183" s="160"/>
      <c r="GX183" s="160"/>
      <c r="GY183" s="160"/>
      <c r="GZ183" s="160"/>
      <c r="HA183" s="160"/>
      <c r="HB183" s="160"/>
      <c r="HC183" s="160"/>
      <c r="HD183" s="160"/>
      <c r="HE183" s="160"/>
      <c r="HF183" s="160"/>
      <c r="HG183" s="160"/>
      <c r="HH183" s="160"/>
      <c r="HI183" s="160"/>
      <c r="HJ183" s="160"/>
      <c r="HK183" s="160"/>
      <c r="HL183" s="160"/>
      <c r="HM183" s="160"/>
      <c r="HN183" s="160"/>
      <c r="HO183" s="160"/>
      <c r="HP183" s="160"/>
      <c r="HQ183" s="160"/>
      <c r="HR183" s="160"/>
      <c r="HS183" s="160"/>
      <c r="HT183" s="160"/>
      <c r="HU183" s="160"/>
      <c r="HV183" s="160"/>
      <c r="HW183" s="160"/>
      <c r="HX183" s="160"/>
      <c r="HY183" s="160"/>
      <c r="HZ183" s="160"/>
      <c r="IA183" s="160"/>
      <c r="IB183" s="160"/>
      <c r="IC183" s="160"/>
      <c r="ID183" s="160"/>
      <c r="IE183" s="160"/>
      <c r="IF183" s="160"/>
      <c r="IG183" s="160"/>
      <c r="IH183" s="160"/>
      <c r="II183" s="160"/>
      <c r="IJ183" s="160"/>
      <c r="IK183" s="160"/>
      <c r="IL183" s="160"/>
      <c r="IM183" s="160"/>
      <c r="IN183" s="160"/>
      <c r="IO183" s="160"/>
      <c r="IP183" s="160"/>
      <c r="IQ183" s="160"/>
      <c r="IR183" s="160"/>
      <c r="IS183" s="160"/>
      <c r="IT183" s="160"/>
      <c r="IU183" s="160"/>
      <c r="IV183" s="160"/>
      <c r="IW183" s="160"/>
      <c r="IX183" s="160"/>
      <c r="IY183" s="160"/>
      <c r="IZ183" s="160"/>
      <c r="JA183" s="160"/>
      <c r="JB183" s="160"/>
      <c r="JC183" s="160"/>
      <c r="JD183" s="160"/>
      <c r="JE183" s="160"/>
      <c r="JF183" s="160"/>
      <c r="JG183" s="160"/>
      <c r="JH183" s="160"/>
      <c r="JI183" s="160"/>
      <c r="JJ183" s="160"/>
      <c r="JK183" s="160"/>
      <c r="JL183" s="160"/>
      <c r="JM183" s="160"/>
      <c r="JN183" s="160"/>
      <c r="JO183" s="160"/>
      <c r="JP183" s="160"/>
      <c r="JQ183" s="160"/>
      <c r="JR183" s="160"/>
      <c r="JS183" s="160"/>
      <c r="JT183" s="160"/>
      <c r="JU183" s="160"/>
      <c r="JV183" s="160"/>
      <c r="JW183" s="160"/>
      <c r="JX183" s="160"/>
      <c r="JY183" s="160"/>
      <c r="JZ183" s="160"/>
      <c r="KA183" s="160"/>
      <c r="KB183" s="160"/>
    </row>
    <row r="184" spans="1:288" s="255" customFormat="1" ht="14" hidden="1" x14ac:dyDescent="0.3">
      <c r="A184" s="257"/>
      <c r="B184" s="209"/>
      <c r="C184" s="231"/>
      <c r="D184" s="232"/>
      <c r="E184" s="262"/>
      <c r="F184" s="212"/>
      <c r="G184" s="231"/>
      <c r="H184" s="232"/>
      <c r="I184" s="262"/>
      <c r="J184" s="263"/>
      <c r="K184" s="231"/>
      <c r="L184" s="232"/>
      <c r="M184" s="262"/>
      <c r="N184" s="264"/>
      <c r="O184" s="265"/>
      <c r="P184" s="265"/>
      <c r="Q184" s="266"/>
      <c r="R184" s="267"/>
      <c r="S184" s="265"/>
      <c r="T184" s="265"/>
      <c r="U184" s="266"/>
      <c r="V184" s="267"/>
      <c r="W184" s="210"/>
      <c r="X184" s="232"/>
      <c r="Y184" s="262"/>
      <c r="Z184" s="212"/>
      <c r="AA184" s="268"/>
      <c r="AB184" s="232"/>
      <c r="AC184" s="216"/>
      <c r="AD184" s="182"/>
      <c r="AE184" s="182"/>
      <c r="AF184" s="182"/>
      <c r="AG184" s="182"/>
      <c r="AH184" s="182"/>
      <c r="AI184" s="182"/>
      <c r="AJ184" s="182"/>
      <c r="AK184" s="182"/>
      <c r="AL184" s="182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/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0"/>
      <c r="CB184" s="160"/>
      <c r="CC184" s="160"/>
      <c r="CD184" s="160"/>
      <c r="CE184" s="160"/>
      <c r="CF184" s="160"/>
      <c r="CG184" s="160"/>
      <c r="CH184" s="160"/>
      <c r="CI184" s="160"/>
      <c r="CJ184" s="160"/>
      <c r="CK184" s="160"/>
      <c r="CL184" s="160"/>
      <c r="CM184" s="160"/>
      <c r="CN184" s="160"/>
      <c r="CO184" s="160"/>
      <c r="CP184" s="160"/>
      <c r="CQ184" s="160"/>
      <c r="CR184" s="160"/>
      <c r="CS184" s="160"/>
      <c r="CT184" s="160"/>
      <c r="CU184" s="160"/>
      <c r="CV184" s="160"/>
      <c r="CW184" s="160"/>
      <c r="CX184" s="160"/>
      <c r="CY184" s="160"/>
      <c r="CZ184" s="160"/>
      <c r="DA184" s="160"/>
      <c r="DB184" s="160"/>
      <c r="DC184" s="160"/>
      <c r="DD184" s="160"/>
      <c r="DE184" s="160"/>
      <c r="DF184" s="160"/>
      <c r="DG184" s="160"/>
      <c r="DH184" s="160"/>
      <c r="DI184" s="160"/>
      <c r="DJ184" s="160"/>
      <c r="DK184" s="160"/>
      <c r="DL184" s="160"/>
      <c r="DM184" s="160"/>
      <c r="DN184" s="160"/>
      <c r="DO184" s="160"/>
      <c r="DP184" s="160"/>
      <c r="DQ184" s="160"/>
      <c r="DR184" s="160"/>
      <c r="DS184" s="160"/>
      <c r="DT184" s="160"/>
      <c r="DU184" s="160"/>
      <c r="DV184" s="160"/>
      <c r="DW184" s="160"/>
      <c r="DX184" s="160"/>
      <c r="DY184" s="160"/>
      <c r="DZ184" s="160"/>
      <c r="EA184" s="160"/>
      <c r="EB184" s="160"/>
      <c r="EC184" s="160"/>
      <c r="ED184" s="160"/>
      <c r="EE184" s="160"/>
      <c r="EF184" s="160"/>
      <c r="EG184" s="160"/>
      <c r="EH184" s="160"/>
      <c r="EI184" s="160"/>
      <c r="EJ184" s="160"/>
      <c r="EK184" s="160"/>
      <c r="EL184" s="160"/>
      <c r="EM184" s="160"/>
      <c r="EN184" s="160"/>
      <c r="EO184" s="160"/>
      <c r="EP184" s="160"/>
      <c r="EQ184" s="160"/>
      <c r="ER184" s="160"/>
      <c r="ES184" s="160"/>
      <c r="ET184" s="160"/>
      <c r="EU184" s="160"/>
      <c r="EV184" s="160"/>
      <c r="EW184" s="160"/>
      <c r="EX184" s="160"/>
      <c r="EY184" s="160"/>
      <c r="EZ184" s="160"/>
      <c r="FA184" s="160"/>
      <c r="FB184" s="160"/>
      <c r="FC184" s="160"/>
      <c r="FD184" s="160"/>
      <c r="FE184" s="160"/>
      <c r="FF184" s="160"/>
      <c r="FG184" s="160"/>
      <c r="FH184" s="160"/>
      <c r="FI184" s="160"/>
      <c r="FJ184" s="160"/>
      <c r="FK184" s="160"/>
      <c r="FL184" s="160"/>
      <c r="FM184" s="160"/>
      <c r="FN184" s="160"/>
      <c r="FO184" s="160"/>
      <c r="FP184" s="160"/>
      <c r="FQ184" s="160"/>
      <c r="FR184" s="160"/>
      <c r="FS184" s="160"/>
      <c r="FT184" s="160"/>
      <c r="FU184" s="160"/>
      <c r="FV184" s="160"/>
      <c r="FW184" s="160"/>
      <c r="FX184" s="160"/>
      <c r="FY184" s="160"/>
      <c r="FZ184" s="160"/>
      <c r="GA184" s="160"/>
      <c r="GB184" s="160"/>
      <c r="GC184" s="160"/>
      <c r="GD184" s="160"/>
      <c r="GE184" s="160"/>
      <c r="GF184" s="160"/>
      <c r="GG184" s="160"/>
      <c r="GH184" s="160"/>
      <c r="GI184" s="160"/>
      <c r="GJ184" s="160"/>
      <c r="GK184" s="160"/>
      <c r="GL184" s="160"/>
      <c r="GM184" s="160"/>
      <c r="GN184" s="160"/>
      <c r="GO184" s="160"/>
      <c r="GP184" s="160"/>
      <c r="GQ184" s="160"/>
      <c r="GR184" s="160"/>
      <c r="GS184" s="160"/>
      <c r="GT184" s="160"/>
      <c r="GU184" s="160"/>
      <c r="GV184" s="160"/>
      <c r="GW184" s="160"/>
      <c r="GX184" s="160"/>
      <c r="GY184" s="160"/>
      <c r="GZ184" s="160"/>
      <c r="HA184" s="160"/>
      <c r="HB184" s="160"/>
      <c r="HC184" s="160"/>
      <c r="HD184" s="160"/>
      <c r="HE184" s="160"/>
      <c r="HF184" s="160"/>
      <c r="HG184" s="160"/>
      <c r="HH184" s="160"/>
      <c r="HI184" s="160"/>
      <c r="HJ184" s="160"/>
      <c r="HK184" s="160"/>
      <c r="HL184" s="160"/>
      <c r="HM184" s="160"/>
      <c r="HN184" s="160"/>
      <c r="HO184" s="160"/>
      <c r="HP184" s="160"/>
      <c r="HQ184" s="160"/>
      <c r="HR184" s="160"/>
      <c r="HS184" s="160"/>
      <c r="HT184" s="160"/>
      <c r="HU184" s="160"/>
      <c r="HV184" s="160"/>
      <c r="HW184" s="160"/>
      <c r="HX184" s="160"/>
      <c r="HY184" s="160"/>
      <c r="HZ184" s="160"/>
      <c r="IA184" s="160"/>
      <c r="IB184" s="160"/>
      <c r="IC184" s="160"/>
      <c r="ID184" s="160"/>
      <c r="IE184" s="160"/>
      <c r="IF184" s="160"/>
      <c r="IG184" s="160"/>
      <c r="IH184" s="160"/>
      <c r="II184" s="160"/>
      <c r="IJ184" s="160"/>
      <c r="IK184" s="160"/>
      <c r="IL184" s="160"/>
      <c r="IM184" s="160"/>
      <c r="IN184" s="160"/>
      <c r="IO184" s="160"/>
      <c r="IP184" s="160"/>
      <c r="IQ184" s="160"/>
      <c r="IR184" s="160"/>
      <c r="IS184" s="160"/>
      <c r="IT184" s="160"/>
      <c r="IU184" s="160"/>
      <c r="IV184" s="160"/>
      <c r="IW184" s="160"/>
      <c r="IX184" s="160"/>
      <c r="IY184" s="160"/>
      <c r="IZ184" s="160"/>
      <c r="JA184" s="160"/>
      <c r="JB184" s="160"/>
      <c r="JC184" s="160"/>
      <c r="JD184" s="160"/>
      <c r="JE184" s="160"/>
      <c r="JF184" s="160"/>
      <c r="JG184" s="160"/>
      <c r="JH184" s="160"/>
      <c r="JI184" s="160"/>
      <c r="JJ184" s="160"/>
      <c r="JK184" s="160"/>
      <c r="JL184" s="160"/>
      <c r="JM184" s="160"/>
      <c r="JN184" s="160"/>
      <c r="JO184" s="160"/>
      <c r="JP184" s="160"/>
      <c r="JQ184" s="160"/>
      <c r="JR184" s="160"/>
      <c r="JS184" s="160"/>
      <c r="JT184" s="160"/>
      <c r="JU184" s="160"/>
      <c r="JV184" s="160"/>
      <c r="JW184" s="160"/>
      <c r="JX184" s="160"/>
      <c r="JY184" s="160"/>
      <c r="JZ184" s="160"/>
      <c r="KA184" s="160"/>
      <c r="KB184" s="160"/>
    </row>
    <row r="185" spans="1:288" s="255" customFormat="1" ht="63" hidden="1" x14ac:dyDescent="0.3">
      <c r="A185" s="49" t="s">
        <v>379</v>
      </c>
      <c r="B185" s="209" t="s">
        <v>241</v>
      </c>
      <c r="C185" s="210">
        <f>ROUNDDOWN('7990NTP-P'!$K$66-('7990NTP-P'!$K$66*0.3066),2)</f>
        <v>0</v>
      </c>
      <c r="D185" s="226">
        <f>'7990NTP-P'!$C$66</f>
        <v>0</v>
      </c>
      <c r="E185" s="146" t="s">
        <v>379</v>
      </c>
      <c r="F185" s="212" t="s">
        <v>241</v>
      </c>
      <c r="G185" s="210">
        <f>ROUNDDOWN('7990NTP-P'!$L$66-('7990NTP-P'!$L$66*0.3066),2)</f>
        <v>0</v>
      </c>
      <c r="H185" s="226">
        <f>'7990NTP-P'!$D$66</f>
        <v>0</v>
      </c>
      <c r="I185" s="146" t="s">
        <v>379</v>
      </c>
      <c r="J185" s="212" t="s">
        <v>241</v>
      </c>
      <c r="K185" s="210">
        <f>ROUNDDOWN('7990NTP-P'!$M$66-('7990NTP-P'!$M$66*0.3066),2)</f>
        <v>0</v>
      </c>
      <c r="L185" s="226">
        <f>'7990NTP-P'!E66</f>
        <v>0</v>
      </c>
      <c r="M185" s="146" t="s">
        <v>341</v>
      </c>
      <c r="N185" s="212" t="s">
        <v>241</v>
      </c>
      <c r="O185" s="214">
        <f>ROUNDDOWN('7990NTP-P'!N66-('7990NTP-P'!N66*0.3066),2)</f>
        <v>0</v>
      </c>
      <c r="P185" s="226">
        <f>'7990NTP-P'!F66</f>
        <v>0</v>
      </c>
      <c r="Q185" s="146" t="s">
        <v>341</v>
      </c>
      <c r="R185" s="212" t="s">
        <v>241</v>
      </c>
      <c r="S185" s="214">
        <f>ROUNDDOWN('7990NTP-P'!O66-('7990NTP-P'!O66*0.3066),2)</f>
        <v>0</v>
      </c>
      <c r="T185" s="226">
        <f>'7990NTP-P'!G66</f>
        <v>0</v>
      </c>
      <c r="U185" s="146" t="s">
        <v>341</v>
      </c>
      <c r="V185" s="212" t="s">
        <v>241</v>
      </c>
      <c r="W185" s="210">
        <f>ROUNDDOWN('7990NTP-P'!P66-('7990NTP-P'!P66*0.3066),2)</f>
        <v>0</v>
      </c>
      <c r="X185" s="226">
        <f>'7990NTP-P'!H66</f>
        <v>0</v>
      </c>
      <c r="Y185" s="146" t="s">
        <v>341</v>
      </c>
      <c r="Z185" s="212" t="s">
        <v>241</v>
      </c>
      <c r="AA185" s="210">
        <f>ROUNDDOWN('7990NTP-P'!Q66-('7990NTP-P'!Q66*0.3066),2)</f>
        <v>0</v>
      </c>
      <c r="AB185" s="226">
        <f>'7990NTP-P'!I66</f>
        <v>0</v>
      </c>
      <c r="AC185" s="216">
        <f t="shared" si="3"/>
        <v>0</v>
      </c>
      <c r="AD185" s="182"/>
      <c r="AE185" s="182"/>
      <c r="AF185" s="182"/>
      <c r="AG185" s="182"/>
      <c r="AH185" s="182"/>
      <c r="AI185" s="182"/>
      <c r="AJ185" s="182"/>
      <c r="AK185" s="182"/>
      <c r="AL185" s="182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0"/>
      <c r="CB185" s="160"/>
      <c r="CC185" s="160"/>
      <c r="CD185" s="160"/>
      <c r="CE185" s="160"/>
      <c r="CF185" s="160"/>
      <c r="CG185" s="160"/>
      <c r="CH185" s="160"/>
      <c r="CI185" s="160"/>
      <c r="CJ185" s="160"/>
      <c r="CK185" s="160"/>
      <c r="CL185" s="160"/>
      <c r="CM185" s="160"/>
      <c r="CN185" s="160"/>
      <c r="CO185" s="160"/>
      <c r="CP185" s="160"/>
      <c r="CQ185" s="160"/>
      <c r="CR185" s="160"/>
      <c r="CS185" s="160"/>
      <c r="CT185" s="160"/>
      <c r="CU185" s="160"/>
      <c r="CV185" s="160"/>
      <c r="CW185" s="160"/>
      <c r="CX185" s="160"/>
      <c r="CY185" s="160"/>
      <c r="CZ185" s="160"/>
      <c r="DA185" s="160"/>
      <c r="DB185" s="160"/>
      <c r="DC185" s="160"/>
      <c r="DD185" s="160"/>
      <c r="DE185" s="160"/>
      <c r="DF185" s="160"/>
      <c r="DG185" s="160"/>
      <c r="DH185" s="160"/>
      <c r="DI185" s="160"/>
      <c r="DJ185" s="160"/>
      <c r="DK185" s="160"/>
      <c r="DL185" s="160"/>
      <c r="DM185" s="160"/>
      <c r="DN185" s="160"/>
      <c r="DO185" s="160"/>
      <c r="DP185" s="160"/>
      <c r="DQ185" s="160"/>
      <c r="DR185" s="160"/>
      <c r="DS185" s="160"/>
      <c r="DT185" s="160"/>
      <c r="DU185" s="160"/>
      <c r="DV185" s="160"/>
      <c r="DW185" s="160"/>
      <c r="DX185" s="160"/>
      <c r="DY185" s="160"/>
      <c r="DZ185" s="160"/>
      <c r="EA185" s="160"/>
      <c r="EB185" s="160"/>
      <c r="EC185" s="160"/>
      <c r="ED185" s="160"/>
      <c r="EE185" s="160"/>
      <c r="EF185" s="160"/>
      <c r="EG185" s="160"/>
      <c r="EH185" s="160"/>
      <c r="EI185" s="160"/>
      <c r="EJ185" s="160"/>
      <c r="EK185" s="160"/>
      <c r="EL185" s="160"/>
      <c r="EM185" s="160"/>
      <c r="EN185" s="160"/>
      <c r="EO185" s="160"/>
      <c r="EP185" s="160"/>
      <c r="EQ185" s="160"/>
      <c r="ER185" s="160"/>
      <c r="ES185" s="160"/>
      <c r="ET185" s="160"/>
      <c r="EU185" s="160"/>
      <c r="EV185" s="160"/>
      <c r="EW185" s="160"/>
      <c r="EX185" s="160"/>
      <c r="EY185" s="160"/>
      <c r="EZ185" s="160"/>
      <c r="FA185" s="160"/>
      <c r="FB185" s="160"/>
      <c r="FC185" s="160"/>
      <c r="FD185" s="160"/>
      <c r="FE185" s="160"/>
      <c r="FF185" s="160"/>
      <c r="FG185" s="160"/>
      <c r="FH185" s="160"/>
      <c r="FI185" s="160"/>
      <c r="FJ185" s="160"/>
      <c r="FK185" s="160"/>
      <c r="FL185" s="160"/>
      <c r="FM185" s="160"/>
      <c r="FN185" s="160"/>
      <c r="FO185" s="160"/>
      <c r="FP185" s="160"/>
      <c r="FQ185" s="160"/>
      <c r="FR185" s="160"/>
      <c r="FS185" s="160"/>
      <c r="FT185" s="160"/>
      <c r="FU185" s="160"/>
      <c r="FV185" s="160"/>
      <c r="FW185" s="160"/>
      <c r="FX185" s="160"/>
      <c r="FY185" s="160"/>
      <c r="FZ185" s="160"/>
      <c r="GA185" s="160"/>
      <c r="GB185" s="160"/>
      <c r="GC185" s="160"/>
      <c r="GD185" s="160"/>
      <c r="GE185" s="160"/>
      <c r="GF185" s="160"/>
      <c r="GG185" s="160"/>
      <c r="GH185" s="160"/>
      <c r="GI185" s="160"/>
      <c r="GJ185" s="160"/>
      <c r="GK185" s="160"/>
      <c r="GL185" s="160"/>
      <c r="GM185" s="160"/>
      <c r="GN185" s="160"/>
      <c r="GO185" s="160"/>
      <c r="GP185" s="160"/>
      <c r="GQ185" s="160"/>
      <c r="GR185" s="160"/>
      <c r="GS185" s="160"/>
      <c r="GT185" s="160"/>
      <c r="GU185" s="160"/>
      <c r="GV185" s="160"/>
      <c r="GW185" s="160"/>
      <c r="GX185" s="160"/>
      <c r="GY185" s="160"/>
      <c r="GZ185" s="160"/>
      <c r="HA185" s="160"/>
      <c r="HB185" s="160"/>
      <c r="HC185" s="160"/>
      <c r="HD185" s="160"/>
      <c r="HE185" s="160"/>
      <c r="HF185" s="160"/>
      <c r="HG185" s="160"/>
      <c r="HH185" s="160"/>
      <c r="HI185" s="160"/>
      <c r="HJ185" s="160"/>
      <c r="HK185" s="160"/>
      <c r="HL185" s="160"/>
      <c r="HM185" s="160"/>
      <c r="HN185" s="160"/>
      <c r="HO185" s="160"/>
      <c r="HP185" s="160"/>
      <c r="HQ185" s="160"/>
      <c r="HR185" s="160"/>
      <c r="HS185" s="160"/>
      <c r="HT185" s="160"/>
      <c r="HU185" s="160"/>
      <c r="HV185" s="160"/>
      <c r="HW185" s="160"/>
      <c r="HX185" s="160"/>
      <c r="HY185" s="160"/>
      <c r="HZ185" s="160"/>
      <c r="IA185" s="160"/>
      <c r="IB185" s="160"/>
      <c r="IC185" s="160"/>
      <c r="ID185" s="160"/>
      <c r="IE185" s="160"/>
      <c r="IF185" s="160"/>
      <c r="IG185" s="160"/>
      <c r="IH185" s="160"/>
      <c r="II185" s="160"/>
      <c r="IJ185" s="160"/>
      <c r="IK185" s="160"/>
      <c r="IL185" s="160"/>
      <c r="IM185" s="160"/>
      <c r="IN185" s="160"/>
      <c r="IO185" s="160"/>
      <c r="IP185" s="160"/>
      <c r="IQ185" s="160"/>
      <c r="IR185" s="160"/>
      <c r="IS185" s="160"/>
      <c r="IT185" s="160"/>
      <c r="IU185" s="160"/>
      <c r="IV185" s="160"/>
      <c r="IW185" s="160"/>
      <c r="IX185" s="160"/>
      <c r="IY185" s="160"/>
      <c r="IZ185" s="160"/>
      <c r="JA185" s="160"/>
      <c r="JB185" s="160"/>
      <c r="JC185" s="160"/>
      <c r="JD185" s="160"/>
      <c r="JE185" s="160"/>
      <c r="JF185" s="160"/>
      <c r="JG185" s="160"/>
      <c r="JH185" s="160"/>
      <c r="JI185" s="160"/>
      <c r="JJ185" s="160"/>
      <c r="JK185" s="160"/>
      <c r="JL185" s="160"/>
      <c r="JM185" s="160"/>
      <c r="JN185" s="160"/>
      <c r="JO185" s="160"/>
      <c r="JP185" s="160"/>
      <c r="JQ185" s="160"/>
      <c r="JR185" s="160"/>
      <c r="JS185" s="160"/>
      <c r="JT185" s="160"/>
      <c r="JU185" s="160"/>
      <c r="JV185" s="160"/>
      <c r="JW185" s="160"/>
      <c r="JX185" s="160"/>
      <c r="JY185" s="160"/>
      <c r="JZ185" s="160"/>
      <c r="KA185" s="160"/>
      <c r="KB185" s="160"/>
    </row>
    <row r="186" spans="1:288" s="255" customFormat="1" ht="63" hidden="1" x14ac:dyDescent="0.3">
      <c r="A186" s="49" t="s">
        <v>380</v>
      </c>
      <c r="B186" s="209" t="s">
        <v>381</v>
      </c>
      <c r="C186" s="210">
        <f>ROUNDUP('7990NTP-P'!$K$66*0.3066,2)</f>
        <v>0</v>
      </c>
      <c r="D186" s="232"/>
      <c r="E186" s="146" t="s">
        <v>380</v>
      </c>
      <c r="F186" s="212" t="s">
        <v>381</v>
      </c>
      <c r="G186" s="210">
        <f>ROUNDUP('7990NTP-P'!$L$66*0.3066,2)</f>
        <v>0</v>
      </c>
      <c r="H186" s="232"/>
      <c r="I186" s="146" t="s">
        <v>380</v>
      </c>
      <c r="J186" s="212" t="s">
        <v>381</v>
      </c>
      <c r="K186" s="210">
        <f>ROUNDUP('7990NTP-P'!$M$66*0.3066,2)</f>
        <v>0</v>
      </c>
      <c r="L186" s="232"/>
      <c r="M186" s="146" t="s">
        <v>342</v>
      </c>
      <c r="N186" s="212" t="s">
        <v>343</v>
      </c>
      <c r="O186" s="214">
        <f>ROUNDUP('7990NTP-P'!N66*0.3066,2)</f>
        <v>0</v>
      </c>
      <c r="P186" s="265"/>
      <c r="Q186" s="146" t="s">
        <v>342</v>
      </c>
      <c r="R186" s="212" t="s">
        <v>343</v>
      </c>
      <c r="S186" s="214">
        <f>ROUNDUP('7990NTP-P'!O66*0.3066,2)</f>
        <v>0</v>
      </c>
      <c r="T186" s="265"/>
      <c r="U186" s="146" t="s">
        <v>342</v>
      </c>
      <c r="V186" s="212" t="s">
        <v>343</v>
      </c>
      <c r="W186" s="210">
        <f>ROUNDUP('7990NTP-P'!P66*0.3066,2)</f>
        <v>0</v>
      </c>
      <c r="X186" s="232"/>
      <c r="Y186" s="146" t="s">
        <v>342</v>
      </c>
      <c r="Z186" s="212" t="s">
        <v>343</v>
      </c>
      <c r="AA186" s="210">
        <f>ROUNDUP('7990NTP-P'!Q66*0.3066,2)</f>
        <v>0</v>
      </c>
      <c r="AB186" s="232"/>
      <c r="AC186" s="216">
        <f t="shared" si="3"/>
        <v>0</v>
      </c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  <c r="BL186" s="160"/>
      <c r="BM186" s="160"/>
      <c r="BN186" s="160"/>
      <c r="BO186" s="160"/>
      <c r="BP186" s="160"/>
      <c r="BQ186" s="160"/>
      <c r="BR186" s="160"/>
      <c r="BS186" s="160"/>
      <c r="BT186" s="160"/>
      <c r="BU186" s="160"/>
      <c r="BV186" s="160"/>
      <c r="BW186" s="160"/>
      <c r="BX186" s="160"/>
      <c r="BY186" s="160"/>
      <c r="BZ186" s="160"/>
      <c r="CA186" s="160"/>
      <c r="CB186" s="160"/>
      <c r="CC186" s="160"/>
      <c r="CD186" s="160"/>
      <c r="CE186" s="160"/>
      <c r="CF186" s="160"/>
      <c r="CG186" s="160"/>
      <c r="CH186" s="160"/>
      <c r="CI186" s="160"/>
      <c r="CJ186" s="160"/>
      <c r="CK186" s="160"/>
      <c r="CL186" s="160"/>
      <c r="CM186" s="160"/>
      <c r="CN186" s="160"/>
      <c r="CO186" s="160"/>
      <c r="CP186" s="160"/>
      <c r="CQ186" s="160"/>
      <c r="CR186" s="160"/>
      <c r="CS186" s="160"/>
      <c r="CT186" s="160"/>
      <c r="CU186" s="160"/>
      <c r="CV186" s="160"/>
      <c r="CW186" s="160"/>
      <c r="CX186" s="160"/>
      <c r="CY186" s="160"/>
      <c r="CZ186" s="160"/>
      <c r="DA186" s="160"/>
      <c r="DB186" s="160"/>
      <c r="DC186" s="160"/>
      <c r="DD186" s="160"/>
      <c r="DE186" s="160"/>
      <c r="DF186" s="160"/>
      <c r="DG186" s="160"/>
      <c r="DH186" s="160"/>
      <c r="DI186" s="160"/>
      <c r="DJ186" s="160"/>
      <c r="DK186" s="160"/>
      <c r="DL186" s="160"/>
      <c r="DM186" s="160"/>
      <c r="DN186" s="160"/>
      <c r="DO186" s="160"/>
      <c r="DP186" s="160"/>
      <c r="DQ186" s="160"/>
      <c r="DR186" s="160"/>
      <c r="DS186" s="160"/>
      <c r="DT186" s="160"/>
      <c r="DU186" s="160"/>
      <c r="DV186" s="160"/>
      <c r="DW186" s="160"/>
      <c r="DX186" s="160"/>
      <c r="DY186" s="160"/>
      <c r="DZ186" s="160"/>
      <c r="EA186" s="160"/>
      <c r="EB186" s="160"/>
      <c r="EC186" s="160"/>
      <c r="ED186" s="160"/>
      <c r="EE186" s="160"/>
      <c r="EF186" s="160"/>
      <c r="EG186" s="160"/>
      <c r="EH186" s="160"/>
      <c r="EI186" s="160"/>
      <c r="EJ186" s="160"/>
      <c r="EK186" s="160"/>
      <c r="EL186" s="160"/>
      <c r="EM186" s="160"/>
      <c r="EN186" s="160"/>
      <c r="EO186" s="160"/>
      <c r="EP186" s="160"/>
      <c r="EQ186" s="160"/>
      <c r="ER186" s="160"/>
      <c r="ES186" s="160"/>
      <c r="ET186" s="160"/>
      <c r="EU186" s="160"/>
      <c r="EV186" s="160"/>
      <c r="EW186" s="160"/>
      <c r="EX186" s="160"/>
      <c r="EY186" s="160"/>
      <c r="EZ186" s="160"/>
      <c r="FA186" s="160"/>
      <c r="FB186" s="160"/>
      <c r="FC186" s="160"/>
      <c r="FD186" s="160"/>
      <c r="FE186" s="160"/>
      <c r="FF186" s="160"/>
      <c r="FG186" s="160"/>
      <c r="FH186" s="160"/>
      <c r="FI186" s="160"/>
      <c r="FJ186" s="160"/>
      <c r="FK186" s="160"/>
      <c r="FL186" s="160"/>
      <c r="FM186" s="160"/>
      <c r="FN186" s="160"/>
      <c r="FO186" s="160"/>
      <c r="FP186" s="160"/>
      <c r="FQ186" s="160"/>
      <c r="FR186" s="160"/>
      <c r="FS186" s="160"/>
      <c r="FT186" s="160"/>
      <c r="FU186" s="160"/>
      <c r="FV186" s="160"/>
      <c r="FW186" s="160"/>
      <c r="FX186" s="160"/>
      <c r="FY186" s="160"/>
      <c r="FZ186" s="160"/>
      <c r="GA186" s="160"/>
      <c r="GB186" s="160"/>
      <c r="GC186" s="160"/>
      <c r="GD186" s="160"/>
      <c r="GE186" s="160"/>
      <c r="GF186" s="160"/>
      <c r="GG186" s="160"/>
      <c r="GH186" s="160"/>
      <c r="GI186" s="160"/>
      <c r="GJ186" s="160"/>
      <c r="GK186" s="160"/>
      <c r="GL186" s="160"/>
      <c r="GM186" s="160"/>
      <c r="GN186" s="160"/>
      <c r="GO186" s="160"/>
      <c r="GP186" s="160"/>
      <c r="GQ186" s="160"/>
      <c r="GR186" s="160"/>
      <c r="GS186" s="160"/>
      <c r="GT186" s="160"/>
      <c r="GU186" s="160"/>
      <c r="GV186" s="160"/>
      <c r="GW186" s="160"/>
      <c r="GX186" s="160"/>
      <c r="GY186" s="160"/>
      <c r="GZ186" s="160"/>
      <c r="HA186" s="160"/>
      <c r="HB186" s="160"/>
      <c r="HC186" s="160"/>
      <c r="HD186" s="160"/>
      <c r="HE186" s="160"/>
      <c r="HF186" s="160"/>
      <c r="HG186" s="160"/>
      <c r="HH186" s="160"/>
      <c r="HI186" s="160"/>
      <c r="HJ186" s="160"/>
      <c r="HK186" s="160"/>
      <c r="HL186" s="160"/>
      <c r="HM186" s="160"/>
      <c r="HN186" s="160"/>
      <c r="HO186" s="160"/>
      <c r="HP186" s="160"/>
      <c r="HQ186" s="160"/>
      <c r="HR186" s="160"/>
      <c r="HS186" s="160"/>
      <c r="HT186" s="160"/>
      <c r="HU186" s="160"/>
      <c r="HV186" s="160"/>
      <c r="HW186" s="160"/>
      <c r="HX186" s="160"/>
      <c r="HY186" s="160"/>
      <c r="HZ186" s="160"/>
      <c r="IA186" s="160"/>
      <c r="IB186" s="160"/>
      <c r="IC186" s="160"/>
      <c r="ID186" s="160"/>
      <c r="IE186" s="160"/>
      <c r="IF186" s="160"/>
      <c r="IG186" s="160"/>
      <c r="IH186" s="160"/>
      <c r="II186" s="160"/>
      <c r="IJ186" s="160"/>
      <c r="IK186" s="160"/>
      <c r="IL186" s="160"/>
      <c r="IM186" s="160"/>
      <c r="IN186" s="160"/>
      <c r="IO186" s="160"/>
      <c r="IP186" s="160"/>
      <c r="IQ186" s="160"/>
      <c r="IR186" s="160"/>
      <c r="IS186" s="160"/>
      <c r="IT186" s="160"/>
      <c r="IU186" s="160"/>
      <c r="IV186" s="160"/>
      <c r="IW186" s="160"/>
      <c r="IX186" s="160"/>
      <c r="IY186" s="160"/>
      <c r="IZ186" s="160"/>
      <c r="JA186" s="160"/>
      <c r="JB186" s="160"/>
      <c r="JC186" s="160"/>
      <c r="JD186" s="160"/>
      <c r="JE186" s="160"/>
      <c r="JF186" s="160"/>
      <c r="JG186" s="160"/>
      <c r="JH186" s="160"/>
      <c r="JI186" s="160"/>
      <c r="JJ186" s="160"/>
      <c r="JK186" s="160"/>
      <c r="JL186" s="160"/>
      <c r="JM186" s="160"/>
      <c r="JN186" s="160"/>
      <c r="JO186" s="160"/>
      <c r="JP186" s="160"/>
      <c r="JQ186" s="160"/>
      <c r="JR186" s="160"/>
      <c r="JS186" s="160"/>
      <c r="JT186" s="160"/>
      <c r="JU186" s="160"/>
      <c r="JV186" s="160"/>
      <c r="JW186" s="160"/>
      <c r="JX186" s="160"/>
      <c r="JY186" s="160"/>
      <c r="JZ186" s="160"/>
      <c r="KA186" s="160"/>
      <c r="KB186" s="160"/>
    </row>
    <row r="187" spans="1:288" s="255" customFormat="1" ht="14" hidden="1" x14ac:dyDescent="0.3">
      <c r="A187" s="257"/>
      <c r="B187" s="209"/>
      <c r="C187" s="231"/>
      <c r="D187" s="232"/>
      <c r="E187" s="262"/>
      <c r="F187" s="212"/>
      <c r="G187" s="231"/>
      <c r="H187" s="232"/>
      <c r="I187" s="262"/>
      <c r="J187" s="263"/>
      <c r="K187" s="231"/>
      <c r="L187" s="232"/>
      <c r="M187" s="262"/>
      <c r="N187" s="264"/>
      <c r="O187" s="265"/>
      <c r="P187" s="265"/>
      <c r="Q187" s="266"/>
      <c r="R187" s="267"/>
      <c r="S187" s="265"/>
      <c r="T187" s="265"/>
      <c r="U187" s="266"/>
      <c r="V187" s="267"/>
      <c r="W187" s="210"/>
      <c r="X187" s="232"/>
      <c r="Y187" s="262"/>
      <c r="Z187" s="212"/>
      <c r="AA187" s="268"/>
      <c r="AB187" s="232"/>
      <c r="AC187" s="216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  <c r="BL187" s="160"/>
      <c r="BM187" s="160"/>
      <c r="BN187" s="160"/>
      <c r="BO187" s="160"/>
      <c r="BP187" s="160"/>
      <c r="BQ187" s="160"/>
      <c r="BR187" s="160"/>
      <c r="BS187" s="160"/>
      <c r="BT187" s="160"/>
      <c r="BU187" s="160"/>
      <c r="BV187" s="160"/>
      <c r="BW187" s="160"/>
      <c r="BX187" s="160"/>
      <c r="BY187" s="160"/>
      <c r="BZ187" s="160"/>
      <c r="CA187" s="160"/>
      <c r="CB187" s="160"/>
      <c r="CC187" s="160"/>
      <c r="CD187" s="160"/>
      <c r="CE187" s="160"/>
      <c r="CF187" s="160"/>
      <c r="CG187" s="160"/>
      <c r="CH187" s="160"/>
      <c r="CI187" s="160"/>
      <c r="CJ187" s="160"/>
      <c r="CK187" s="160"/>
      <c r="CL187" s="160"/>
      <c r="CM187" s="160"/>
      <c r="CN187" s="160"/>
      <c r="CO187" s="160"/>
      <c r="CP187" s="160"/>
      <c r="CQ187" s="160"/>
      <c r="CR187" s="160"/>
      <c r="CS187" s="160"/>
      <c r="CT187" s="160"/>
      <c r="CU187" s="160"/>
      <c r="CV187" s="160"/>
      <c r="CW187" s="160"/>
      <c r="CX187" s="160"/>
      <c r="CY187" s="160"/>
      <c r="CZ187" s="160"/>
      <c r="DA187" s="160"/>
      <c r="DB187" s="160"/>
      <c r="DC187" s="160"/>
      <c r="DD187" s="160"/>
      <c r="DE187" s="160"/>
      <c r="DF187" s="160"/>
      <c r="DG187" s="160"/>
      <c r="DH187" s="160"/>
      <c r="DI187" s="160"/>
      <c r="DJ187" s="160"/>
      <c r="DK187" s="160"/>
      <c r="DL187" s="160"/>
      <c r="DM187" s="160"/>
      <c r="DN187" s="160"/>
      <c r="DO187" s="160"/>
      <c r="DP187" s="160"/>
      <c r="DQ187" s="160"/>
      <c r="DR187" s="160"/>
      <c r="DS187" s="160"/>
      <c r="DT187" s="160"/>
      <c r="DU187" s="160"/>
      <c r="DV187" s="160"/>
      <c r="DW187" s="160"/>
      <c r="DX187" s="160"/>
      <c r="DY187" s="160"/>
      <c r="DZ187" s="160"/>
      <c r="EA187" s="160"/>
      <c r="EB187" s="160"/>
      <c r="EC187" s="160"/>
      <c r="ED187" s="160"/>
      <c r="EE187" s="160"/>
      <c r="EF187" s="160"/>
      <c r="EG187" s="160"/>
      <c r="EH187" s="160"/>
      <c r="EI187" s="160"/>
      <c r="EJ187" s="160"/>
      <c r="EK187" s="160"/>
      <c r="EL187" s="160"/>
      <c r="EM187" s="160"/>
      <c r="EN187" s="160"/>
      <c r="EO187" s="160"/>
      <c r="EP187" s="160"/>
      <c r="EQ187" s="160"/>
      <c r="ER187" s="160"/>
      <c r="ES187" s="160"/>
      <c r="ET187" s="160"/>
      <c r="EU187" s="160"/>
      <c r="EV187" s="160"/>
      <c r="EW187" s="160"/>
      <c r="EX187" s="160"/>
      <c r="EY187" s="160"/>
      <c r="EZ187" s="160"/>
      <c r="FA187" s="160"/>
      <c r="FB187" s="160"/>
      <c r="FC187" s="160"/>
      <c r="FD187" s="160"/>
      <c r="FE187" s="160"/>
      <c r="FF187" s="160"/>
      <c r="FG187" s="160"/>
      <c r="FH187" s="160"/>
      <c r="FI187" s="160"/>
      <c r="FJ187" s="160"/>
      <c r="FK187" s="160"/>
      <c r="FL187" s="160"/>
      <c r="FM187" s="160"/>
      <c r="FN187" s="160"/>
      <c r="FO187" s="160"/>
      <c r="FP187" s="160"/>
      <c r="FQ187" s="160"/>
      <c r="FR187" s="160"/>
      <c r="FS187" s="160"/>
      <c r="FT187" s="160"/>
      <c r="FU187" s="160"/>
      <c r="FV187" s="160"/>
      <c r="FW187" s="160"/>
      <c r="FX187" s="160"/>
      <c r="FY187" s="160"/>
      <c r="FZ187" s="160"/>
      <c r="GA187" s="160"/>
      <c r="GB187" s="160"/>
      <c r="GC187" s="160"/>
      <c r="GD187" s="160"/>
      <c r="GE187" s="160"/>
      <c r="GF187" s="160"/>
      <c r="GG187" s="160"/>
      <c r="GH187" s="160"/>
      <c r="GI187" s="160"/>
      <c r="GJ187" s="160"/>
      <c r="GK187" s="160"/>
      <c r="GL187" s="160"/>
      <c r="GM187" s="160"/>
      <c r="GN187" s="160"/>
      <c r="GO187" s="160"/>
      <c r="GP187" s="160"/>
      <c r="GQ187" s="160"/>
      <c r="GR187" s="160"/>
      <c r="GS187" s="160"/>
      <c r="GT187" s="160"/>
      <c r="GU187" s="160"/>
      <c r="GV187" s="160"/>
      <c r="GW187" s="160"/>
      <c r="GX187" s="160"/>
      <c r="GY187" s="160"/>
      <c r="GZ187" s="160"/>
      <c r="HA187" s="160"/>
      <c r="HB187" s="160"/>
      <c r="HC187" s="160"/>
      <c r="HD187" s="160"/>
      <c r="HE187" s="160"/>
      <c r="HF187" s="160"/>
      <c r="HG187" s="160"/>
      <c r="HH187" s="160"/>
      <c r="HI187" s="160"/>
      <c r="HJ187" s="160"/>
      <c r="HK187" s="160"/>
      <c r="HL187" s="160"/>
      <c r="HM187" s="160"/>
      <c r="HN187" s="160"/>
      <c r="HO187" s="160"/>
      <c r="HP187" s="160"/>
      <c r="HQ187" s="160"/>
      <c r="HR187" s="160"/>
      <c r="HS187" s="160"/>
      <c r="HT187" s="160"/>
      <c r="HU187" s="160"/>
      <c r="HV187" s="160"/>
      <c r="HW187" s="160"/>
      <c r="HX187" s="160"/>
      <c r="HY187" s="160"/>
      <c r="HZ187" s="160"/>
      <c r="IA187" s="160"/>
      <c r="IB187" s="160"/>
      <c r="IC187" s="160"/>
      <c r="ID187" s="160"/>
      <c r="IE187" s="160"/>
      <c r="IF187" s="160"/>
      <c r="IG187" s="160"/>
      <c r="IH187" s="160"/>
      <c r="II187" s="160"/>
      <c r="IJ187" s="160"/>
      <c r="IK187" s="160"/>
      <c r="IL187" s="160"/>
      <c r="IM187" s="160"/>
      <c r="IN187" s="160"/>
      <c r="IO187" s="160"/>
      <c r="IP187" s="160"/>
      <c r="IQ187" s="160"/>
      <c r="IR187" s="160"/>
      <c r="IS187" s="160"/>
      <c r="IT187" s="160"/>
      <c r="IU187" s="160"/>
      <c r="IV187" s="160"/>
      <c r="IW187" s="160"/>
      <c r="IX187" s="160"/>
      <c r="IY187" s="160"/>
      <c r="IZ187" s="160"/>
      <c r="JA187" s="160"/>
      <c r="JB187" s="160"/>
      <c r="JC187" s="160"/>
      <c r="JD187" s="160"/>
      <c r="JE187" s="160"/>
      <c r="JF187" s="160"/>
      <c r="JG187" s="160"/>
      <c r="JH187" s="160"/>
      <c r="JI187" s="160"/>
      <c r="JJ187" s="160"/>
      <c r="JK187" s="160"/>
      <c r="JL187" s="160"/>
      <c r="JM187" s="160"/>
      <c r="JN187" s="160"/>
      <c r="JO187" s="160"/>
      <c r="JP187" s="160"/>
      <c r="JQ187" s="160"/>
      <c r="JR187" s="160"/>
      <c r="JS187" s="160"/>
      <c r="JT187" s="160"/>
      <c r="JU187" s="160"/>
      <c r="JV187" s="160"/>
      <c r="JW187" s="160"/>
      <c r="JX187" s="160"/>
      <c r="JY187" s="160"/>
      <c r="JZ187" s="160"/>
      <c r="KA187" s="160"/>
      <c r="KB187" s="160"/>
    </row>
    <row r="188" spans="1:288" ht="50.5" hidden="1" x14ac:dyDescent="0.3">
      <c r="A188" s="49" t="s">
        <v>129</v>
      </c>
      <c r="B188" s="209" t="s">
        <v>117</v>
      </c>
      <c r="C188" s="210">
        <f>ROUNDDOWN('7990NTP-P'!$K$67*0.93,2)</f>
        <v>0</v>
      </c>
      <c r="D188" s="226">
        <f>'7990NTP-P'!$C$67</f>
        <v>0</v>
      </c>
      <c r="E188" s="146" t="s">
        <v>129</v>
      </c>
      <c r="F188" s="212" t="s">
        <v>117</v>
      </c>
      <c r="G188" s="210">
        <f>ROUNDDOWN('7990NTP-P'!$L$67*0.93,2)</f>
        <v>0</v>
      </c>
      <c r="H188" s="226">
        <f>'7990NTP-P'!$D$67</f>
        <v>0</v>
      </c>
      <c r="I188" s="146" t="s">
        <v>129</v>
      </c>
      <c r="J188" s="212" t="s">
        <v>117</v>
      </c>
      <c r="K188" s="210">
        <f>ROUNDDOWN('7990NTP-P'!$M$67*0.93,2)</f>
        <v>0</v>
      </c>
      <c r="L188" s="226">
        <f>'7990NTP-P'!E67</f>
        <v>0</v>
      </c>
      <c r="M188" s="146" t="s">
        <v>385</v>
      </c>
      <c r="N188" s="212" t="s">
        <v>387</v>
      </c>
      <c r="O188" s="214">
        <f>ROUNDDOWN('7990NTP-P'!N67*0.93,2)</f>
        <v>0</v>
      </c>
      <c r="P188" s="226">
        <f>'7990NTP-P'!F67</f>
        <v>0</v>
      </c>
      <c r="Q188" s="146" t="s">
        <v>385</v>
      </c>
      <c r="R188" s="212" t="s">
        <v>387</v>
      </c>
      <c r="S188" s="214">
        <f>ROUNDDOWN('7990NTP-P'!O67*0.93,2)</f>
        <v>0</v>
      </c>
      <c r="T188" s="226">
        <f>'7990NTP-P'!G67</f>
        <v>0</v>
      </c>
      <c r="U188" s="146" t="s">
        <v>385</v>
      </c>
      <c r="V188" s="212" t="s">
        <v>387</v>
      </c>
      <c r="W188" s="210">
        <f>ROUNDDOWN('7990NTP-P'!P67*0.93,2)</f>
        <v>0</v>
      </c>
      <c r="X188" s="226">
        <f>'7990NTP-P'!H67</f>
        <v>0</v>
      </c>
      <c r="Y188" s="146" t="s">
        <v>385</v>
      </c>
      <c r="Z188" s="212" t="s">
        <v>387</v>
      </c>
      <c r="AA188" s="210">
        <f>ROUNDDOWN('7990NTP-P'!Q67*0.93,2)</f>
        <v>0</v>
      </c>
      <c r="AB188" s="226">
        <f>'7990NTP-P'!I67</f>
        <v>0</v>
      </c>
      <c r="AC188" s="216">
        <f t="shared" si="3"/>
        <v>0</v>
      </c>
      <c r="AD188" s="182"/>
      <c r="AE188" s="182"/>
      <c r="AF188" s="182"/>
      <c r="AG188" s="182"/>
      <c r="AH188" s="182"/>
      <c r="AI188" s="182"/>
      <c r="AJ188" s="182"/>
      <c r="AK188" s="182"/>
      <c r="AL188" s="182"/>
    </row>
    <row r="189" spans="1:288" ht="50.5" hidden="1" x14ac:dyDescent="0.3">
      <c r="A189" s="49" t="s">
        <v>130</v>
      </c>
      <c r="B189" s="209" t="s">
        <v>118</v>
      </c>
      <c r="C189" s="210">
        <f>ROUNDUP('7990NTP-P'!$K$67*0.07,2)</f>
        <v>0</v>
      </c>
      <c r="D189" s="213"/>
      <c r="E189" s="146" t="s">
        <v>130</v>
      </c>
      <c r="F189" s="212" t="s">
        <v>118</v>
      </c>
      <c r="G189" s="210">
        <f>ROUNDUP('7990NTP-P'!$L$67*0.07,2)</f>
        <v>0</v>
      </c>
      <c r="H189" s="213"/>
      <c r="I189" s="146" t="s">
        <v>130</v>
      </c>
      <c r="J189" s="212" t="s">
        <v>118</v>
      </c>
      <c r="K189" s="210">
        <f>ROUNDUP('7990NTP-P'!$M$67*0.07,2)</f>
        <v>0</v>
      </c>
      <c r="L189" s="213"/>
      <c r="M189" s="146" t="s">
        <v>386</v>
      </c>
      <c r="N189" s="212" t="s">
        <v>388</v>
      </c>
      <c r="O189" s="214">
        <f>ROUNDUP('7990NTP-P'!N67*0.07,2)</f>
        <v>0</v>
      </c>
      <c r="P189" s="215"/>
      <c r="Q189" s="146" t="s">
        <v>386</v>
      </c>
      <c r="R189" s="212" t="s">
        <v>388</v>
      </c>
      <c r="S189" s="214">
        <f>ROUNDUP('7990NTP-P'!O67*0.07,2)</f>
        <v>0</v>
      </c>
      <c r="T189" s="215"/>
      <c r="U189" s="146" t="s">
        <v>386</v>
      </c>
      <c r="V189" s="212" t="s">
        <v>388</v>
      </c>
      <c r="W189" s="210">
        <f>ROUNDUP('7990NTP-P'!P67*0.07,2)</f>
        <v>0</v>
      </c>
      <c r="X189" s="213"/>
      <c r="Y189" s="146" t="s">
        <v>386</v>
      </c>
      <c r="Z189" s="212" t="s">
        <v>388</v>
      </c>
      <c r="AA189" s="210">
        <f>ROUNDUP('7990NTP-P'!Q67*0.07,2)</f>
        <v>0</v>
      </c>
      <c r="AB189" s="213"/>
      <c r="AC189" s="216">
        <f t="shared" si="3"/>
        <v>0</v>
      </c>
      <c r="AD189" s="182"/>
      <c r="AE189" s="182"/>
      <c r="AF189" s="182"/>
      <c r="AG189" s="182"/>
      <c r="AH189" s="182"/>
      <c r="AI189" s="182"/>
      <c r="AJ189" s="182"/>
      <c r="AK189" s="182"/>
      <c r="AL189" s="182"/>
    </row>
    <row r="190" spans="1:288" s="255" customFormat="1" ht="14" hidden="1" x14ac:dyDescent="0.3">
      <c r="A190" s="257"/>
      <c r="B190" s="209"/>
      <c r="C190" s="231"/>
      <c r="D190" s="232"/>
      <c r="E190" s="262"/>
      <c r="F190" s="212"/>
      <c r="G190" s="231"/>
      <c r="H190" s="232"/>
      <c r="I190" s="262"/>
      <c r="J190" s="263"/>
      <c r="K190" s="231"/>
      <c r="L190" s="232"/>
      <c r="M190" s="262"/>
      <c r="N190" s="264"/>
      <c r="O190" s="265"/>
      <c r="P190" s="265"/>
      <c r="Q190" s="266"/>
      <c r="R190" s="267"/>
      <c r="S190" s="265"/>
      <c r="T190" s="265"/>
      <c r="U190" s="266"/>
      <c r="V190" s="267"/>
      <c r="W190" s="210"/>
      <c r="X190" s="232"/>
      <c r="Y190" s="262"/>
      <c r="Z190" s="212"/>
      <c r="AA190" s="268"/>
      <c r="AB190" s="232"/>
      <c r="AC190" s="216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  <c r="BN190" s="160"/>
      <c r="BO190" s="160"/>
      <c r="BP190" s="160"/>
      <c r="BQ190" s="160"/>
      <c r="BR190" s="160"/>
      <c r="BS190" s="160"/>
      <c r="BT190" s="160"/>
      <c r="BU190" s="160"/>
      <c r="BV190" s="160"/>
      <c r="BW190" s="160"/>
      <c r="BX190" s="160"/>
      <c r="BY190" s="160"/>
      <c r="BZ190" s="160"/>
      <c r="CA190" s="160"/>
      <c r="CB190" s="160"/>
      <c r="CC190" s="160"/>
      <c r="CD190" s="160"/>
      <c r="CE190" s="160"/>
      <c r="CF190" s="160"/>
      <c r="CG190" s="160"/>
      <c r="CH190" s="160"/>
      <c r="CI190" s="160"/>
      <c r="CJ190" s="160"/>
      <c r="CK190" s="160"/>
      <c r="CL190" s="160"/>
      <c r="CM190" s="160"/>
      <c r="CN190" s="160"/>
      <c r="CO190" s="160"/>
      <c r="CP190" s="160"/>
      <c r="CQ190" s="160"/>
      <c r="CR190" s="160"/>
      <c r="CS190" s="160"/>
      <c r="CT190" s="160"/>
      <c r="CU190" s="160"/>
      <c r="CV190" s="160"/>
      <c r="CW190" s="160"/>
      <c r="CX190" s="160"/>
      <c r="CY190" s="160"/>
      <c r="CZ190" s="160"/>
      <c r="DA190" s="160"/>
      <c r="DB190" s="160"/>
      <c r="DC190" s="160"/>
      <c r="DD190" s="160"/>
      <c r="DE190" s="160"/>
      <c r="DF190" s="160"/>
      <c r="DG190" s="160"/>
      <c r="DH190" s="160"/>
      <c r="DI190" s="160"/>
      <c r="DJ190" s="160"/>
      <c r="DK190" s="160"/>
      <c r="DL190" s="160"/>
      <c r="DM190" s="160"/>
      <c r="DN190" s="160"/>
      <c r="DO190" s="160"/>
      <c r="DP190" s="160"/>
      <c r="DQ190" s="160"/>
      <c r="DR190" s="160"/>
      <c r="DS190" s="160"/>
      <c r="DT190" s="160"/>
      <c r="DU190" s="160"/>
      <c r="DV190" s="160"/>
      <c r="DW190" s="160"/>
      <c r="DX190" s="160"/>
      <c r="DY190" s="160"/>
      <c r="DZ190" s="160"/>
      <c r="EA190" s="160"/>
      <c r="EB190" s="160"/>
      <c r="EC190" s="160"/>
      <c r="ED190" s="160"/>
      <c r="EE190" s="160"/>
      <c r="EF190" s="160"/>
      <c r="EG190" s="160"/>
      <c r="EH190" s="160"/>
      <c r="EI190" s="160"/>
      <c r="EJ190" s="160"/>
      <c r="EK190" s="160"/>
      <c r="EL190" s="160"/>
      <c r="EM190" s="160"/>
      <c r="EN190" s="160"/>
      <c r="EO190" s="160"/>
      <c r="EP190" s="160"/>
      <c r="EQ190" s="160"/>
      <c r="ER190" s="160"/>
      <c r="ES190" s="160"/>
      <c r="ET190" s="160"/>
      <c r="EU190" s="160"/>
      <c r="EV190" s="160"/>
      <c r="EW190" s="160"/>
      <c r="EX190" s="160"/>
      <c r="EY190" s="160"/>
      <c r="EZ190" s="160"/>
      <c r="FA190" s="160"/>
      <c r="FB190" s="160"/>
      <c r="FC190" s="160"/>
      <c r="FD190" s="160"/>
      <c r="FE190" s="160"/>
      <c r="FF190" s="160"/>
      <c r="FG190" s="160"/>
      <c r="FH190" s="160"/>
      <c r="FI190" s="160"/>
      <c r="FJ190" s="160"/>
      <c r="FK190" s="160"/>
      <c r="FL190" s="160"/>
      <c r="FM190" s="160"/>
      <c r="FN190" s="160"/>
      <c r="FO190" s="160"/>
      <c r="FP190" s="160"/>
      <c r="FQ190" s="160"/>
      <c r="FR190" s="160"/>
      <c r="FS190" s="160"/>
      <c r="FT190" s="160"/>
      <c r="FU190" s="160"/>
      <c r="FV190" s="160"/>
      <c r="FW190" s="160"/>
      <c r="FX190" s="160"/>
      <c r="FY190" s="160"/>
      <c r="FZ190" s="160"/>
      <c r="GA190" s="160"/>
      <c r="GB190" s="160"/>
      <c r="GC190" s="160"/>
      <c r="GD190" s="160"/>
      <c r="GE190" s="160"/>
      <c r="GF190" s="160"/>
      <c r="GG190" s="160"/>
      <c r="GH190" s="160"/>
      <c r="GI190" s="160"/>
      <c r="GJ190" s="160"/>
      <c r="GK190" s="160"/>
      <c r="GL190" s="160"/>
      <c r="GM190" s="160"/>
      <c r="GN190" s="160"/>
      <c r="GO190" s="160"/>
      <c r="GP190" s="160"/>
      <c r="GQ190" s="160"/>
      <c r="GR190" s="160"/>
      <c r="GS190" s="160"/>
      <c r="GT190" s="160"/>
      <c r="GU190" s="160"/>
      <c r="GV190" s="160"/>
      <c r="GW190" s="160"/>
      <c r="GX190" s="160"/>
      <c r="GY190" s="160"/>
      <c r="GZ190" s="160"/>
      <c r="HA190" s="160"/>
      <c r="HB190" s="160"/>
      <c r="HC190" s="160"/>
      <c r="HD190" s="160"/>
      <c r="HE190" s="160"/>
      <c r="HF190" s="160"/>
      <c r="HG190" s="160"/>
      <c r="HH190" s="160"/>
      <c r="HI190" s="160"/>
      <c r="HJ190" s="160"/>
      <c r="HK190" s="160"/>
      <c r="HL190" s="160"/>
      <c r="HM190" s="160"/>
      <c r="HN190" s="160"/>
      <c r="HO190" s="160"/>
      <c r="HP190" s="160"/>
      <c r="HQ190" s="160"/>
      <c r="HR190" s="160"/>
      <c r="HS190" s="160"/>
      <c r="HT190" s="160"/>
      <c r="HU190" s="160"/>
      <c r="HV190" s="160"/>
      <c r="HW190" s="160"/>
      <c r="HX190" s="160"/>
      <c r="HY190" s="160"/>
      <c r="HZ190" s="160"/>
      <c r="IA190" s="160"/>
      <c r="IB190" s="160"/>
      <c r="IC190" s="160"/>
      <c r="ID190" s="160"/>
      <c r="IE190" s="160"/>
      <c r="IF190" s="160"/>
      <c r="IG190" s="160"/>
      <c r="IH190" s="160"/>
      <c r="II190" s="160"/>
      <c r="IJ190" s="160"/>
      <c r="IK190" s="160"/>
      <c r="IL190" s="160"/>
      <c r="IM190" s="160"/>
      <c r="IN190" s="160"/>
      <c r="IO190" s="160"/>
      <c r="IP190" s="160"/>
      <c r="IQ190" s="160"/>
      <c r="IR190" s="160"/>
      <c r="IS190" s="160"/>
      <c r="IT190" s="160"/>
      <c r="IU190" s="160"/>
      <c r="IV190" s="160"/>
      <c r="IW190" s="160"/>
      <c r="IX190" s="160"/>
      <c r="IY190" s="160"/>
      <c r="IZ190" s="160"/>
      <c r="JA190" s="160"/>
      <c r="JB190" s="160"/>
      <c r="JC190" s="160"/>
      <c r="JD190" s="160"/>
      <c r="JE190" s="160"/>
      <c r="JF190" s="160"/>
      <c r="JG190" s="160"/>
      <c r="JH190" s="160"/>
      <c r="JI190" s="160"/>
      <c r="JJ190" s="160"/>
      <c r="JK190" s="160"/>
      <c r="JL190" s="160"/>
      <c r="JM190" s="160"/>
      <c r="JN190" s="160"/>
      <c r="JO190" s="160"/>
      <c r="JP190" s="160"/>
      <c r="JQ190" s="160"/>
      <c r="JR190" s="160"/>
      <c r="JS190" s="160"/>
      <c r="JT190" s="160"/>
      <c r="JU190" s="160"/>
      <c r="JV190" s="160"/>
      <c r="JW190" s="160"/>
      <c r="JX190" s="160"/>
      <c r="JY190" s="160"/>
      <c r="JZ190" s="160"/>
      <c r="KA190" s="160"/>
      <c r="KB190" s="160"/>
    </row>
    <row r="191" spans="1:288" ht="50.5" hidden="1" x14ac:dyDescent="0.3">
      <c r="A191" s="49" t="s">
        <v>376</v>
      </c>
      <c r="B191" s="209" t="s">
        <v>346</v>
      </c>
      <c r="C191" s="210">
        <f>ROUNDDOWN('7990NTP-P'!$K$68*0.9,2)</f>
        <v>0</v>
      </c>
      <c r="D191" s="226">
        <f>'7990NTP-P'!$C$68</f>
        <v>0</v>
      </c>
      <c r="E191" s="146" t="s">
        <v>376</v>
      </c>
      <c r="F191" s="212" t="s">
        <v>346</v>
      </c>
      <c r="G191" s="210">
        <f>ROUNDDOWN('7990NTP-P'!$L$68*0.9,2)</f>
        <v>0</v>
      </c>
      <c r="H191" s="226">
        <f>'7990NTP-P'!$D$68</f>
        <v>0</v>
      </c>
      <c r="I191" s="146" t="s">
        <v>376</v>
      </c>
      <c r="J191" s="212" t="s">
        <v>346</v>
      </c>
      <c r="K191" s="210">
        <f>ROUNDDOWN('7990NTP-P'!$M$68*0.9,2)</f>
        <v>0</v>
      </c>
      <c r="L191" s="226">
        <f>'7990NTP-P'!E68</f>
        <v>0</v>
      </c>
      <c r="M191" s="146" t="s">
        <v>344</v>
      </c>
      <c r="N191" s="212" t="s">
        <v>346</v>
      </c>
      <c r="O191" s="214">
        <f>ROUNDDOWN('7990NTP-P'!N68*0.9,2)</f>
        <v>0</v>
      </c>
      <c r="P191" s="226">
        <f>'7990NTP-P'!F68</f>
        <v>0</v>
      </c>
      <c r="Q191" s="146" t="s">
        <v>344</v>
      </c>
      <c r="R191" s="212" t="s">
        <v>346</v>
      </c>
      <c r="S191" s="214">
        <f>ROUNDDOWN('7990NTP-P'!O68*0.9,2)</f>
        <v>0</v>
      </c>
      <c r="T191" s="226">
        <f>'7990NTP-P'!G68</f>
        <v>0</v>
      </c>
      <c r="U191" s="146" t="s">
        <v>344</v>
      </c>
      <c r="V191" s="212" t="s">
        <v>346</v>
      </c>
      <c r="W191" s="210">
        <f>ROUNDDOWN('7990NTP-P'!P68*0.9,2)</f>
        <v>0</v>
      </c>
      <c r="X191" s="226">
        <f>'7990NTP-P'!H68</f>
        <v>0</v>
      </c>
      <c r="Y191" s="146" t="s">
        <v>344</v>
      </c>
      <c r="Z191" s="212" t="s">
        <v>346</v>
      </c>
      <c r="AA191" s="210">
        <f>ROUNDDOWN('7990NTP-P'!Q68*0.9,2)</f>
        <v>0</v>
      </c>
      <c r="AB191" s="226">
        <f>'7990NTP-P'!I68</f>
        <v>0</v>
      </c>
      <c r="AC191" s="216">
        <f t="shared" si="3"/>
        <v>0</v>
      </c>
      <c r="AD191" s="182"/>
      <c r="AE191" s="182"/>
      <c r="AF191" s="182"/>
      <c r="AG191" s="182"/>
      <c r="AH191" s="182"/>
      <c r="AI191" s="182"/>
      <c r="AJ191" s="182"/>
      <c r="AK191" s="182"/>
      <c r="AL191" s="182"/>
    </row>
    <row r="192" spans="1:288" ht="50.5" hidden="1" x14ac:dyDescent="0.3">
      <c r="A192" s="49" t="s">
        <v>377</v>
      </c>
      <c r="B192" s="209" t="s">
        <v>378</v>
      </c>
      <c r="C192" s="210">
        <f>ROUNDUP('7990NTP-P'!$K$68*0.1,2)</f>
        <v>0</v>
      </c>
      <c r="D192" s="213"/>
      <c r="E192" s="146" t="s">
        <v>377</v>
      </c>
      <c r="F192" s="212" t="s">
        <v>378</v>
      </c>
      <c r="G192" s="210">
        <f>ROUNDUP('7990NTP-P'!$L$68*0.1,2)</f>
        <v>0</v>
      </c>
      <c r="H192" s="213"/>
      <c r="I192" s="146" t="s">
        <v>377</v>
      </c>
      <c r="J192" s="212" t="s">
        <v>378</v>
      </c>
      <c r="K192" s="210">
        <f>ROUNDUP('7990NTP-P'!$M$68*0.1,2)</f>
        <v>0</v>
      </c>
      <c r="L192" s="213"/>
      <c r="M192" s="146" t="s">
        <v>345</v>
      </c>
      <c r="N192" s="212" t="s">
        <v>347</v>
      </c>
      <c r="O192" s="214">
        <f>ROUNDUP('7990NTP-P'!N68*0.1,2)</f>
        <v>0</v>
      </c>
      <c r="P192" s="215"/>
      <c r="Q192" s="146" t="s">
        <v>345</v>
      </c>
      <c r="R192" s="212" t="s">
        <v>347</v>
      </c>
      <c r="S192" s="214">
        <f>ROUNDUP('7990NTP-P'!O68*0.1,2)</f>
        <v>0</v>
      </c>
      <c r="T192" s="215"/>
      <c r="U192" s="146" t="s">
        <v>345</v>
      </c>
      <c r="V192" s="212" t="s">
        <v>347</v>
      </c>
      <c r="W192" s="210">
        <f>ROUNDUP('7990NTP-P'!P68*0.1,2)</f>
        <v>0</v>
      </c>
      <c r="X192" s="213"/>
      <c r="Y192" s="146" t="s">
        <v>345</v>
      </c>
      <c r="Z192" s="212" t="s">
        <v>347</v>
      </c>
      <c r="AA192" s="210">
        <f>ROUNDUP('7990NTP-P'!Q68*0.1,2)</f>
        <v>0</v>
      </c>
      <c r="AB192" s="213"/>
      <c r="AC192" s="216">
        <f t="shared" si="3"/>
        <v>0</v>
      </c>
      <c r="AD192" s="182"/>
      <c r="AE192" s="182"/>
      <c r="AF192" s="182"/>
      <c r="AG192" s="182"/>
      <c r="AH192" s="182"/>
      <c r="AI192" s="182"/>
      <c r="AJ192" s="182"/>
      <c r="AK192" s="182"/>
      <c r="AL192" s="182"/>
    </row>
    <row r="193" spans="1:288" ht="14" hidden="1" x14ac:dyDescent="0.3">
      <c r="A193" s="49"/>
      <c r="B193" s="209"/>
      <c r="C193" s="210"/>
      <c r="D193" s="213"/>
      <c r="E193" s="220"/>
      <c r="F193" s="221"/>
      <c r="G193" s="210"/>
      <c r="H193" s="213"/>
      <c r="I193" s="220"/>
      <c r="J193" s="275"/>
      <c r="K193" s="210"/>
      <c r="L193" s="213"/>
      <c r="M193" s="220"/>
      <c r="N193" s="274"/>
      <c r="O193" s="215"/>
      <c r="P193" s="215"/>
      <c r="Q193" s="222"/>
      <c r="R193" s="223"/>
      <c r="S193" s="215"/>
      <c r="T193" s="215"/>
      <c r="U193" s="222"/>
      <c r="V193" s="223"/>
      <c r="W193" s="210"/>
      <c r="X193" s="213"/>
      <c r="Y193" s="220"/>
      <c r="Z193" s="221"/>
      <c r="AA193" s="276"/>
      <c r="AB193" s="213"/>
      <c r="AC193" s="216"/>
      <c r="AD193" s="182"/>
      <c r="AE193" s="182"/>
      <c r="AF193" s="182"/>
      <c r="AG193" s="182"/>
      <c r="AH193" s="182"/>
      <c r="AI193" s="182"/>
      <c r="AJ193" s="182"/>
      <c r="AK193" s="182"/>
      <c r="AL193" s="182"/>
    </row>
    <row r="194" spans="1:288" ht="50.5" hidden="1" x14ac:dyDescent="0.3">
      <c r="A194" s="49" t="s">
        <v>244</v>
      </c>
      <c r="B194" s="209" t="s">
        <v>242</v>
      </c>
      <c r="C194" s="210">
        <f>ROUNDDOWN('7990NTP-P'!$K$69*0.88,2)</f>
        <v>0</v>
      </c>
      <c r="D194" s="226">
        <f>'7990NTP-P'!$C$69</f>
        <v>0</v>
      </c>
      <c r="E194" s="146" t="s">
        <v>244</v>
      </c>
      <c r="F194" s="212" t="s">
        <v>242</v>
      </c>
      <c r="G194" s="210">
        <f>ROUNDDOWN('7990NTP-P'!$L$69*0.88,2)</f>
        <v>0</v>
      </c>
      <c r="H194" s="226">
        <f>'7990NTP-P'!$D$69</f>
        <v>0</v>
      </c>
      <c r="I194" s="146" t="s">
        <v>244</v>
      </c>
      <c r="J194" s="212" t="s">
        <v>242</v>
      </c>
      <c r="K194" s="210">
        <f>ROUNDDOWN('7990NTP-P'!$M$69*0.88,2)</f>
        <v>0</v>
      </c>
      <c r="L194" s="226">
        <f>'7990NTP-P'!E69</f>
        <v>0</v>
      </c>
      <c r="M194" s="146" t="s">
        <v>244</v>
      </c>
      <c r="N194" s="212" t="s">
        <v>242</v>
      </c>
      <c r="O194" s="214">
        <f>ROUNDDOWN('7990NTP-P'!N69*0.88,2)</f>
        <v>0</v>
      </c>
      <c r="P194" s="226">
        <f>'7990NTP-P'!F69</f>
        <v>0</v>
      </c>
      <c r="Q194" s="146" t="s">
        <v>244</v>
      </c>
      <c r="R194" s="212" t="s">
        <v>242</v>
      </c>
      <c r="S194" s="214">
        <f>ROUNDDOWN('7990NTP-P'!O69*0.88,2)</f>
        <v>0</v>
      </c>
      <c r="T194" s="226">
        <f>'7990NTP-P'!G69</f>
        <v>0</v>
      </c>
      <c r="U194" s="146" t="s">
        <v>244</v>
      </c>
      <c r="V194" s="212" t="s">
        <v>242</v>
      </c>
      <c r="W194" s="210">
        <f>ROUNDDOWN('7990NTP-P'!P69*0.88,2)</f>
        <v>0</v>
      </c>
      <c r="X194" s="226">
        <f>'7990NTP-P'!H69</f>
        <v>0</v>
      </c>
      <c r="Y194" s="146" t="s">
        <v>244</v>
      </c>
      <c r="Z194" s="212" t="s">
        <v>242</v>
      </c>
      <c r="AA194" s="210">
        <f>ROUNDDOWN('7990NTP-P'!Q69*0.88,2)</f>
        <v>0</v>
      </c>
      <c r="AB194" s="226">
        <f>'7990NTP-P'!I69</f>
        <v>0</v>
      </c>
      <c r="AC194" s="216">
        <f t="shared" si="3"/>
        <v>0</v>
      </c>
      <c r="AD194" s="182"/>
      <c r="AE194" s="182"/>
      <c r="AF194" s="182"/>
      <c r="AG194" s="182"/>
      <c r="AH194" s="182"/>
      <c r="AI194" s="182"/>
      <c r="AJ194" s="182"/>
      <c r="AK194" s="182"/>
      <c r="AL194" s="182"/>
    </row>
    <row r="195" spans="1:288" ht="50.5" hidden="1" x14ac:dyDescent="0.3">
      <c r="A195" s="49" t="s">
        <v>245</v>
      </c>
      <c r="B195" s="209" t="s">
        <v>243</v>
      </c>
      <c r="C195" s="210">
        <f>ROUNDUP('7990NTP-P'!$K$69*0.12,2)</f>
        <v>0</v>
      </c>
      <c r="D195" s="213"/>
      <c r="E195" s="146" t="s">
        <v>245</v>
      </c>
      <c r="F195" s="212" t="s">
        <v>243</v>
      </c>
      <c r="G195" s="210">
        <f>ROUNDUP('7990NTP-P'!$L$69*0.12,2)</f>
        <v>0</v>
      </c>
      <c r="H195" s="213"/>
      <c r="I195" s="146" t="s">
        <v>245</v>
      </c>
      <c r="J195" s="212" t="s">
        <v>243</v>
      </c>
      <c r="K195" s="210">
        <f>ROUNDUP('7990NTP-P'!$M$69*0.12,2)</f>
        <v>0</v>
      </c>
      <c r="L195" s="496"/>
      <c r="M195" s="146" t="s">
        <v>245</v>
      </c>
      <c r="N195" s="212" t="s">
        <v>243</v>
      </c>
      <c r="O195" s="214">
        <f>ROUNDUP('7990NTP-P'!N69*0.12,2)</f>
        <v>0</v>
      </c>
      <c r="P195" s="215"/>
      <c r="Q195" s="146" t="s">
        <v>245</v>
      </c>
      <c r="R195" s="212" t="s">
        <v>243</v>
      </c>
      <c r="S195" s="214">
        <f>ROUNDUP('7990NTP-P'!O69*0.12,2)</f>
        <v>0</v>
      </c>
      <c r="T195" s="215"/>
      <c r="U195" s="146" t="s">
        <v>245</v>
      </c>
      <c r="V195" s="212" t="s">
        <v>243</v>
      </c>
      <c r="W195" s="210">
        <f>ROUNDUP('7990NTP-P'!P69*0.12,2)</f>
        <v>0</v>
      </c>
      <c r="X195" s="213"/>
      <c r="Y195" s="146" t="s">
        <v>245</v>
      </c>
      <c r="Z195" s="212" t="s">
        <v>243</v>
      </c>
      <c r="AA195" s="210">
        <f>ROUNDUP('7990NTP-P'!Q69*0.12,2)</f>
        <v>0</v>
      </c>
      <c r="AB195" s="213"/>
      <c r="AC195" s="216">
        <f t="shared" si="3"/>
        <v>0</v>
      </c>
      <c r="AD195" s="182"/>
      <c r="AE195" s="182"/>
      <c r="AF195" s="182"/>
      <c r="AG195" s="182"/>
      <c r="AH195" s="182"/>
      <c r="AI195" s="182"/>
      <c r="AJ195" s="182"/>
      <c r="AK195" s="182"/>
      <c r="AL195" s="182"/>
    </row>
    <row r="196" spans="1:288" ht="14" x14ac:dyDescent="0.3">
      <c r="A196" s="49"/>
      <c r="B196" s="209"/>
      <c r="C196" s="210"/>
      <c r="D196" s="213"/>
      <c r="E196" s="277"/>
      <c r="F196" s="225"/>
      <c r="G196" s="210"/>
      <c r="H196" s="213"/>
      <c r="I196" s="277"/>
      <c r="J196" s="225"/>
      <c r="K196" s="495"/>
      <c r="L196" s="213"/>
      <c r="M196" s="277"/>
      <c r="N196" s="213"/>
      <c r="O196" s="215"/>
      <c r="P196" s="215"/>
      <c r="Q196" s="222"/>
      <c r="R196" s="276"/>
      <c r="S196" s="276"/>
      <c r="T196" s="215"/>
      <c r="U196" s="222"/>
      <c r="V196" s="276"/>
      <c r="W196" s="210"/>
      <c r="X196" s="213"/>
      <c r="Y196" s="277"/>
      <c r="Z196" s="225"/>
      <c r="AA196" s="225"/>
      <c r="AB196" s="213"/>
      <c r="AC196" s="216"/>
      <c r="AD196" s="182"/>
      <c r="AE196" s="182"/>
      <c r="AF196" s="182"/>
      <c r="AG196" s="182"/>
      <c r="AH196" s="182"/>
      <c r="AI196" s="182"/>
      <c r="AJ196" s="182"/>
      <c r="AK196" s="182"/>
      <c r="AL196" s="182"/>
    </row>
    <row r="197" spans="1:288" s="255" customFormat="1" ht="13" x14ac:dyDescent="0.3">
      <c r="A197" s="278"/>
      <c r="B197" s="279"/>
      <c r="C197" s="231"/>
      <c r="D197" s="280"/>
      <c r="E197" s="281"/>
      <c r="F197" s="282"/>
      <c r="G197" s="283"/>
      <c r="H197" s="280"/>
      <c r="I197" s="281"/>
      <c r="J197" s="282"/>
      <c r="K197" s="283"/>
      <c r="L197" s="497"/>
      <c r="M197" s="281"/>
      <c r="N197" s="280"/>
      <c r="O197" s="280"/>
      <c r="P197" s="280"/>
      <c r="Q197" s="281"/>
      <c r="R197" s="280"/>
      <c r="S197" s="280"/>
      <c r="T197" s="280"/>
      <c r="U197" s="281"/>
      <c r="V197" s="280"/>
      <c r="W197" s="280"/>
      <c r="X197" s="280"/>
      <c r="Y197" s="281"/>
      <c r="Z197" s="280"/>
      <c r="AA197" s="280"/>
      <c r="AB197" s="280"/>
      <c r="AC197" s="284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0"/>
      <c r="BC197" s="160"/>
      <c r="BD197" s="160"/>
      <c r="BE197" s="160"/>
      <c r="BF197" s="160"/>
      <c r="BG197" s="160"/>
      <c r="BH197" s="160"/>
      <c r="BI197" s="160"/>
      <c r="BJ197" s="160"/>
      <c r="BK197" s="160"/>
      <c r="BL197" s="160"/>
      <c r="BM197" s="160"/>
      <c r="BN197" s="160"/>
      <c r="BO197" s="160"/>
      <c r="BP197" s="160"/>
      <c r="BQ197" s="160"/>
      <c r="BR197" s="160"/>
      <c r="BS197" s="160"/>
      <c r="BT197" s="160"/>
      <c r="BU197" s="160"/>
      <c r="BV197" s="160"/>
      <c r="BW197" s="160"/>
      <c r="BX197" s="160"/>
      <c r="BY197" s="160"/>
      <c r="BZ197" s="160"/>
      <c r="CA197" s="160"/>
      <c r="CB197" s="160"/>
      <c r="CC197" s="160"/>
      <c r="CD197" s="160"/>
      <c r="CE197" s="160"/>
      <c r="CF197" s="160"/>
      <c r="CG197" s="160"/>
      <c r="CH197" s="160"/>
      <c r="CI197" s="160"/>
      <c r="CJ197" s="160"/>
      <c r="CK197" s="160"/>
      <c r="CL197" s="160"/>
      <c r="CM197" s="160"/>
      <c r="CN197" s="160"/>
      <c r="CO197" s="160"/>
      <c r="CP197" s="160"/>
      <c r="CQ197" s="160"/>
      <c r="CR197" s="160"/>
      <c r="CS197" s="160"/>
      <c r="CT197" s="160"/>
      <c r="CU197" s="160"/>
      <c r="CV197" s="160"/>
      <c r="CW197" s="160"/>
      <c r="CX197" s="160"/>
      <c r="CY197" s="160"/>
      <c r="CZ197" s="160"/>
      <c r="DA197" s="160"/>
      <c r="DB197" s="160"/>
      <c r="DC197" s="160"/>
      <c r="DD197" s="160"/>
      <c r="DE197" s="160"/>
      <c r="DF197" s="160"/>
      <c r="DG197" s="160"/>
      <c r="DH197" s="160"/>
      <c r="DI197" s="160"/>
      <c r="DJ197" s="160"/>
      <c r="DK197" s="160"/>
      <c r="DL197" s="160"/>
      <c r="DM197" s="160"/>
      <c r="DN197" s="160"/>
      <c r="DO197" s="160"/>
      <c r="DP197" s="160"/>
      <c r="DQ197" s="160"/>
      <c r="DR197" s="160"/>
      <c r="DS197" s="160"/>
      <c r="DT197" s="160"/>
      <c r="DU197" s="160"/>
      <c r="DV197" s="160"/>
      <c r="DW197" s="160"/>
      <c r="DX197" s="160"/>
      <c r="DY197" s="160"/>
      <c r="DZ197" s="160"/>
      <c r="EA197" s="160"/>
      <c r="EB197" s="160"/>
      <c r="EC197" s="160"/>
      <c r="ED197" s="160"/>
      <c r="EE197" s="160"/>
      <c r="EF197" s="160"/>
      <c r="EG197" s="160"/>
      <c r="EH197" s="160"/>
      <c r="EI197" s="160"/>
      <c r="EJ197" s="160"/>
      <c r="EK197" s="160"/>
      <c r="EL197" s="160"/>
      <c r="EM197" s="160"/>
      <c r="EN197" s="160"/>
      <c r="EO197" s="160"/>
      <c r="EP197" s="160"/>
      <c r="EQ197" s="160"/>
      <c r="ER197" s="160"/>
      <c r="ES197" s="160"/>
      <c r="ET197" s="160"/>
      <c r="EU197" s="160"/>
      <c r="EV197" s="160"/>
      <c r="EW197" s="160"/>
      <c r="EX197" s="160"/>
      <c r="EY197" s="160"/>
      <c r="EZ197" s="160"/>
      <c r="FA197" s="160"/>
      <c r="FB197" s="160"/>
      <c r="FC197" s="160"/>
      <c r="FD197" s="160"/>
      <c r="FE197" s="160"/>
      <c r="FF197" s="160"/>
      <c r="FG197" s="160"/>
      <c r="FH197" s="160"/>
      <c r="FI197" s="160"/>
      <c r="FJ197" s="160"/>
      <c r="FK197" s="160"/>
      <c r="FL197" s="160"/>
      <c r="FM197" s="160"/>
      <c r="FN197" s="160"/>
      <c r="FO197" s="160"/>
      <c r="FP197" s="160"/>
      <c r="FQ197" s="160"/>
      <c r="FR197" s="160"/>
      <c r="FS197" s="160"/>
      <c r="FT197" s="160"/>
      <c r="FU197" s="160"/>
      <c r="FV197" s="160"/>
      <c r="FW197" s="160"/>
      <c r="FX197" s="160"/>
      <c r="FY197" s="160"/>
      <c r="FZ197" s="160"/>
      <c r="GA197" s="160"/>
      <c r="GB197" s="160"/>
      <c r="GC197" s="160"/>
      <c r="GD197" s="160"/>
      <c r="GE197" s="160"/>
      <c r="GF197" s="160"/>
      <c r="GG197" s="160"/>
      <c r="GH197" s="160"/>
      <c r="GI197" s="160"/>
      <c r="GJ197" s="160"/>
      <c r="GK197" s="160"/>
      <c r="GL197" s="160"/>
      <c r="GM197" s="160"/>
      <c r="GN197" s="160"/>
      <c r="GO197" s="160"/>
      <c r="GP197" s="160"/>
      <c r="GQ197" s="160"/>
      <c r="GR197" s="160"/>
      <c r="GS197" s="160"/>
      <c r="GT197" s="160"/>
      <c r="GU197" s="160"/>
      <c r="GV197" s="160"/>
      <c r="GW197" s="160"/>
      <c r="GX197" s="160"/>
      <c r="GY197" s="160"/>
      <c r="GZ197" s="160"/>
      <c r="HA197" s="160"/>
      <c r="HB197" s="160"/>
      <c r="HC197" s="160"/>
      <c r="HD197" s="160"/>
      <c r="HE197" s="160"/>
      <c r="HF197" s="160"/>
      <c r="HG197" s="160"/>
      <c r="HH197" s="160"/>
      <c r="HI197" s="160"/>
      <c r="HJ197" s="160"/>
      <c r="HK197" s="160"/>
      <c r="HL197" s="160"/>
      <c r="HM197" s="160"/>
      <c r="HN197" s="160"/>
      <c r="HO197" s="160"/>
      <c r="HP197" s="160"/>
      <c r="HQ197" s="160"/>
      <c r="HR197" s="160"/>
      <c r="HS197" s="160"/>
      <c r="HT197" s="160"/>
      <c r="HU197" s="160"/>
      <c r="HV197" s="160"/>
      <c r="HW197" s="160"/>
      <c r="HX197" s="160"/>
      <c r="HY197" s="160"/>
      <c r="HZ197" s="160"/>
      <c r="IA197" s="160"/>
      <c r="IB197" s="160"/>
      <c r="IC197" s="160"/>
      <c r="ID197" s="160"/>
      <c r="IE197" s="160"/>
      <c r="IF197" s="160"/>
      <c r="IG197" s="160"/>
      <c r="IH197" s="160"/>
      <c r="II197" s="160"/>
      <c r="IJ197" s="160"/>
      <c r="IK197" s="160"/>
      <c r="IL197" s="160"/>
      <c r="IM197" s="160"/>
      <c r="IN197" s="160"/>
      <c r="IO197" s="160"/>
      <c r="IP197" s="160"/>
      <c r="IQ197" s="160"/>
      <c r="IR197" s="160"/>
      <c r="IS197" s="160"/>
      <c r="IT197" s="160"/>
      <c r="IU197" s="160"/>
      <c r="IV197" s="160"/>
      <c r="IW197" s="160"/>
      <c r="IX197" s="160"/>
      <c r="IY197" s="160"/>
      <c r="IZ197" s="160"/>
      <c r="JA197" s="160"/>
      <c r="JB197" s="160"/>
      <c r="JC197" s="160"/>
      <c r="JD197" s="160"/>
      <c r="JE197" s="160"/>
      <c r="JF197" s="160"/>
      <c r="JG197" s="160"/>
      <c r="JH197" s="160"/>
      <c r="JI197" s="160"/>
      <c r="JJ197" s="160"/>
      <c r="JK197" s="160"/>
      <c r="JL197" s="160"/>
      <c r="JM197" s="160"/>
      <c r="JN197" s="160"/>
      <c r="JO197" s="160"/>
      <c r="JP197" s="160"/>
      <c r="JQ197" s="160"/>
      <c r="JR197" s="160"/>
      <c r="JS197" s="160"/>
      <c r="JT197" s="160"/>
      <c r="JU197" s="160"/>
      <c r="JV197" s="160"/>
      <c r="JW197" s="160"/>
      <c r="JX197" s="160"/>
      <c r="JY197" s="160"/>
      <c r="JZ197" s="160"/>
      <c r="KA197" s="160"/>
      <c r="KB197" s="160"/>
    </row>
    <row r="198" spans="1:288" ht="38" x14ac:dyDescent="0.3">
      <c r="A198" s="285">
        <v>84</v>
      </c>
      <c r="B198" s="286" t="s">
        <v>41</v>
      </c>
      <c r="C198" s="210">
        <f>F250</f>
        <v>0</v>
      </c>
      <c r="D198" s="280"/>
      <c r="E198" s="281"/>
      <c r="F198" s="282"/>
      <c r="G198" s="287"/>
      <c r="H198" s="280"/>
      <c r="I198" s="281"/>
      <c r="J198" s="282"/>
      <c r="K198" s="287"/>
      <c r="L198" s="280"/>
      <c r="M198" s="281"/>
      <c r="N198" s="280"/>
      <c r="O198" s="280"/>
      <c r="P198" s="280"/>
      <c r="Q198" s="281"/>
      <c r="R198" s="280"/>
      <c r="S198" s="280"/>
      <c r="T198" s="280"/>
      <c r="U198" s="281"/>
      <c r="V198" s="280"/>
      <c r="W198" s="280"/>
      <c r="X198" s="280"/>
      <c r="Y198" s="281"/>
      <c r="Z198" s="280"/>
      <c r="AA198" s="280"/>
      <c r="AB198" s="280"/>
      <c r="AC198" s="284"/>
      <c r="AD198" s="182"/>
      <c r="AE198" s="182"/>
      <c r="AF198" s="182"/>
      <c r="AG198" s="182"/>
      <c r="AH198" s="182"/>
      <c r="AI198" s="182"/>
      <c r="AJ198" s="182"/>
      <c r="AK198" s="182"/>
      <c r="AL198" s="182"/>
    </row>
    <row r="199" spans="1:288" ht="25.5" x14ac:dyDescent="0.3">
      <c r="A199" s="208" t="s">
        <v>42</v>
      </c>
      <c r="B199" s="286" t="s">
        <v>43</v>
      </c>
      <c r="C199" s="210">
        <f>F253</f>
        <v>0</v>
      </c>
      <c r="D199" s="280"/>
      <c r="E199" s="281"/>
      <c r="F199" s="282"/>
      <c r="G199" s="287"/>
      <c r="H199" s="280"/>
      <c r="I199" s="281"/>
      <c r="J199" s="282"/>
      <c r="K199" s="287"/>
      <c r="L199" s="280"/>
      <c r="M199" s="281"/>
      <c r="N199" s="280"/>
      <c r="O199" s="280"/>
      <c r="P199" s="280"/>
      <c r="Q199" s="281"/>
      <c r="R199" s="280"/>
      <c r="S199" s="280"/>
      <c r="T199" s="280"/>
      <c r="U199" s="281"/>
      <c r="V199" s="280"/>
      <c r="W199" s="280"/>
      <c r="X199" s="280"/>
      <c r="Y199" s="281"/>
      <c r="Z199" s="280"/>
      <c r="AA199" s="280"/>
      <c r="AB199" s="280"/>
      <c r="AC199" s="284"/>
      <c r="AD199" s="182"/>
      <c r="AE199" s="182"/>
      <c r="AF199" s="182"/>
      <c r="AG199" s="182"/>
      <c r="AH199" s="182"/>
      <c r="AI199" s="182"/>
      <c r="AJ199" s="182"/>
      <c r="AK199" s="182"/>
      <c r="AL199" s="182"/>
    </row>
    <row r="200" spans="1:288" s="255" customFormat="1" ht="13" x14ac:dyDescent="0.3">
      <c r="A200" s="278"/>
      <c r="B200" s="279"/>
      <c r="C200" s="283"/>
      <c r="D200" s="280"/>
      <c r="E200" s="281"/>
      <c r="F200" s="282"/>
      <c r="G200" s="283"/>
      <c r="H200" s="280"/>
      <c r="I200" s="281"/>
      <c r="J200" s="282"/>
      <c r="K200" s="283"/>
      <c r="L200" s="280"/>
      <c r="M200" s="281"/>
      <c r="N200" s="280"/>
      <c r="O200" s="280"/>
      <c r="P200" s="280"/>
      <c r="Q200" s="281"/>
      <c r="R200" s="280"/>
      <c r="S200" s="280"/>
      <c r="T200" s="280"/>
      <c r="U200" s="281"/>
      <c r="V200" s="280"/>
      <c r="W200" s="280"/>
      <c r="X200" s="280"/>
      <c r="Y200" s="281"/>
      <c r="Z200" s="280"/>
      <c r="AA200" s="280"/>
      <c r="AB200" s="280"/>
      <c r="AC200" s="284"/>
      <c r="AD200" s="182"/>
      <c r="AE200" s="182"/>
      <c r="AF200" s="182"/>
      <c r="AG200" s="182"/>
      <c r="AH200" s="182"/>
      <c r="AI200" s="182"/>
      <c r="AJ200" s="182"/>
      <c r="AK200" s="182"/>
      <c r="AL200" s="182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  <c r="BL200" s="160"/>
      <c r="BM200" s="160"/>
      <c r="BN200" s="160"/>
      <c r="BO200" s="160"/>
      <c r="BP200" s="160"/>
      <c r="BQ200" s="160"/>
      <c r="BR200" s="160"/>
      <c r="BS200" s="160"/>
      <c r="BT200" s="160"/>
      <c r="BU200" s="160"/>
      <c r="BV200" s="160"/>
      <c r="BW200" s="160"/>
      <c r="BX200" s="160"/>
      <c r="BY200" s="160"/>
      <c r="BZ200" s="160"/>
      <c r="CA200" s="160"/>
      <c r="CB200" s="160"/>
      <c r="CC200" s="160"/>
      <c r="CD200" s="160"/>
      <c r="CE200" s="160"/>
      <c r="CF200" s="160"/>
      <c r="CG200" s="160"/>
      <c r="CH200" s="160"/>
      <c r="CI200" s="160"/>
      <c r="CJ200" s="160"/>
      <c r="CK200" s="160"/>
      <c r="CL200" s="160"/>
      <c r="CM200" s="160"/>
      <c r="CN200" s="160"/>
      <c r="CO200" s="160"/>
      <c r="CP200" s="160"/>
      <c r="CQ200" s="160"/>
      <c r="CR200" s="160"/>
      <c r="CS200" s="160"/>
      <c r="CT200" s="160"/>
      <c r="CU200" s="160"/>
      <c r="CV200" s="160"/>
      <c r="CW200" s="160"/>
      <c r="CX200" s="160"/>
      <c r="CY200" s="160"/>
      <c r="CZ200" s="160"/>
      <c r="DA200" s="160"/>
      <c r="DB200" s="160"/>
      <c r="DC200" s="160"/>
      <c r="DD200" s="160"/>
      <c r="DE200" s="160"/>
      <c r="DF200" s="160"/>
      <c r="DG200" s="160"/>
      <c r="DH200" s="160"/>
      <c r="DI200" s="160"/>
      <c r="DJ200" s="160"/>
      <c r="DK200" s="160"/>
      <c r="DL200" s="160"/>
      <c r="DM200" s="160"/>
      <c r="DN200" s="160"/>
      <c r="DO200" s="160"/>
      <c r="DP200" s="160"/>
      <c r="DQ200" s="160"/>
      <c r="DR200" s="160"/>
      <c r="DS200" s="160"/>
      <c r="DT200" s="160"/>
      <c r="DU200" s="160"/>
      <c r="DV200" s="160"/>
      <c r="DW200" s="160"/>
      <c r="DX200" s="160"/>
      <c r="DY200" s="160"/>
      <c r="DZ200" s="160"/>
      <c r="EA200" s="160"/>
      <c r="EB200" s="160"/>
      <c r="EC200" s="160"/>
      <c r="ED200" s="160"/>
      <c r="EE200" s="160"/>
      <c r="EF200" s="160"/>
      <c r="EG200" s="160"/>
      <c r="EH200" s="160"/>
      <c r="EI200" s="160"/>
      <c r="EJ200" s="160"/>
      <c r="EK200" s="160"/>
      <c r="EL200" s="160"/>
      <c r="EM200" s="160"/>
      <c r="EN200" s="160"/>
      <c r="EO200" s="160"/>
      <c r="EP200" s="160"/>
      <c r="EQ200" s="160"/>
      <c r="ER200" s="160"/>
      <c r="ES200" s="160"/>
      <c r="ET200" s="160"/>
      <c r="EU200" s="160"/>
      <c r="EV200" s="160"/>
      <c r="EW200" s="160"/>
      <c r="EX200" s="160"/>
      <c r="EY200" s="160"/>
      <c r="EZ200" s="160"/>
      <c r="FA200" s="160"/>
      <c r="FB200" s="160"/>
      <c r="FC200" s="160"/>
      <c r="FD200" s="160"/>
      <c r="FE200" s="160"/>
      <c r="FF200" s="160"/>
      <c r="FG200" s="160"/>
      <c r="FH200" s="160"/>
      <c r="FI200" s="160"/>
      <c r="FJ200" s="160"/>
      <c r="FK200" s="160"/>
      <c r="FL200" s="160"/>
      <c r="FM200" s="160"/>
      <c r="FN200" s="160"/>
      <c r="FO200" s="160"/>
      <c r="FP200" s="160"/>
      <c r="FQ200" s="160"/>
      <c r="FR200" s="160"/>
      <c r="FS200" s="160"/>
      <c r="FT200" s="160"/>
      <c r="FU200" s="160"/>
      <c r="FV200" s="160"/>
      <c r="FW200" s="160"/>
      <c r="FX200" s="160"/>
      <c r="FY200" s="160"/>
      <c r="FZ200" s="160"/>
      <c r="GA200" s="160"/>
      <c r="GB200" s="160"/>
      <c r="GC200" s="160"/>
      <c r="GD200" s="160"/>
      <c r="GE200" s="160"/>
      <c r="GF200" s="160"/>
      <c r="GG200" s="160"/>
      <c r="GH200" s="160"/>
      <c r="GI200" s="160"/>
      <c r="GJ200" s="160"/>
      <c r="GK200" s="160"/>
      <c r="GL200" s="160"/>
      <c r="GM200" s="160"/>
      <c r="GN200" s="160"/>
      <c r="GO200" s="160"/>
      <c r="GP200" s="160"/>
      <c r="GQ200" s="160"/>
      <c r="GR200" s="160"/>
      <c r="GS200" s="160"/>
      <c r="GT200" s="160"/>
      <c r="GU200" s="160"/>
      <c r="GV200" s="160"/>
      <c r="GW200" s="160"/>
      <c r="GX200" s="160"/>
      <c r="GY200" s="160"/>
      <c r="GZ200" s="160"/>
      <c r="HA200" s="160"/>
      <c r="HB200" s="160"/>
      <c r="HC200" s="160"/>
      <c r="HD200" s="160"/>
      <c r="HE200" s="160"/>
      <c r="HF200" s="160"/>
      <c r="HG200" s="160"/>
      <c r="HH200" s="160"/>
      <c r="HI200" s="160"/>
      <c r="HJ200" s="160"/>
      <c r="HK200" s="160"/>
      <c r="HL200" s="160"/>
      <c r="HM200" s="160"/>
      <c r="HN200" s="160"/>
      <c r="HO200" s="160"/>
      <c r="HP200" s="160"/>
      <c r="HQ200" s="160"/>
      <c r="HR200" s="160"/>
      <c r="HS200" s="160"/>
      <c r="HT200" s="160"/>
      <c r="HU200" s="160"/>
      <c r="HV200" s="160"/>
      <c r="HW200" s="160"/>
      <c r="HX200" s="160"/>
      <c r="HY200" s="160"/>
      <c r="HZ200" s="160"/>
      <c r="IA200" s="160"/>
      <c r="IB200" s="160"/>
      <c r="IC200" s="160"/>
      <c r="ID200" s="160"/>
      <c r="IE200" s="160"/>
      <c r="IF200" s="160"/>
      <c r="IG200" s="160"/>
      <c r="IH200" s="160"/>
      <c r="II200" s="160"/>
      <c r="IJ200" s="160"/>
      <c r="IK200" s="160"/>
      <c r="IL200" s="160"/>
      <c r="IM200" s="160"/>
      <c r="IN200" s="160"/>
      <c r="IO200" s="160"/>
      <c r="IP200" s="160"/>
      <c r="IQ200" s="160"/>
      <c r="IR200" s="160"/>
      <c r="IS200" s="160"/>
      <c r="IT200" s="160"/>
      <c r="IU200" s="160"/>
      <c r="IV200" s="160"/>
      <c r="IW200" s="160"/>
      <c r="IX200" s="160"/>
      <c r="IY200" s="160"/>
      <c r="IZ200" s="160"/>
      <c r="JA200" s="160"/>
      <c r="JB200" s="160"/>
      <c r="JC200" s="160"/>
      <c r="JD200" s="160"/>
      <c r="JE200" s="160"/>
      <c r="JF200" s="160"/>
      <c r="JG200" s="160"/>
      <c r="JH200" s="160"/>
      <c r="JI200" s="160"/>
      <c r="JJ200" s="160"/>
      <c r="JK200" s="160"/>
      <c r="JL200" s="160"/>
      <c r="JM200" s="160"/>
      <c r="JN200" s="160"/>
      <c r="JO200" s="160"/>
      <c r="JP200" s="160"/>
      <c r="JQ200" s="160"/>
      <c r="JR200" s="160"/>
      <c r="JS200" s="160"/>
      <c r="JT200" s="160"/>
      <c r="JU200" s="160"/>
      <c r="JV200" s="160"/>
      <c r="JW200" s="160"/>
      <c r="JX200" s="160"/>
      <c r="JY200" s="160"/>
      <c r="JZ200" s="160"/>
      <c r="KA200" s="160"/>
      <c r="KB200" s="160"/>
    </row>
    <row r="201" spans="1:288" s="160" customFormat="1" ht="13" x14ac:dyDescent="0.3">
      <c r="A201" s="288"/>
      <c r="B201" s="289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  <c r="AA201" s="290"/>
      <c r="AB201" s="290"/>
      <c r="AC201" s="290"/>
      <c r="AD201" s="182"/>
      <c r="AE201" s="182"/>
      <c r="AF201" s="182"/>
      <c r="AG201" s="182"/>
      <c r="AH201" s="182"/>
      <c r="AI201" s="182"/>
      <c r="AJ201" s="182"/>
      <c r="AK201" s="182"/>
      <c r="AL201" s="182"/>
    </row>
    <row r="202" spans="1:288" s="160" customFormat="1" ht="13.5" thickBot="1" x14ac:dyDescent="0.35">
      <c r="A202" s="288"/>
      <c r="B202" s="291"/>
      <c r="C202" s="292"/>
      <c r="D202" s="293"/>
      <c r="E202" s="293"/>
      <c r="F202" s="293"/>
      <c r="G202" s="294"/>
      <c r="K202" s="295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296"/>
      <c r="AD202" s="182"/>
      <c r="AE202" s="182"/>
      <c r="AF202" s="182"/>
      <c r="AG202" s="182"/>
      <c r="AH202" s="182"/>
      <c r="AI202" s="182"/>
      <c r="AJ202" s="182"/>
      <c r="AK202" s="182"/>
      <c r="AL202" s="182"/>
    </row>
    <row r="203" spans="1:288" ht="13.5" customHeight="1" thickBot="1" x14ac:dyDescent="0.35">
      <c r="A203" s="173"/>
      <c r="B203" s="566" t="s">
        <v>349</v>
      </c>
      <c r="C203" s="567"/>
      <c r="D203" s="568"/>
      <c r="E203" s="175"/>
      <c r="F203" s="175"/>
      <c r="G203" s="297"/>
      <c r="H203" s="181"/>
      <c r="I203" s="181"/>
      <c r="J203" s="181"/>
      <c r="K203" s="29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  <c r="AD203" s="182"/>
      <c r="AE203" s="182"/>
      <c r="AF203" s="182"/>
      <c r="AG203" s="182"/>
      <c r="AH203" s="182"/>
      <c r="AI203" s="182"/>
      <c r="AJ203" s="182"/>
      <c r="AK203" s="182"/>
      <c r="AL203" s="182"/>
    </row>
    <row r="204" spans="1:288" ht="39" customHeight="1" x14ac:dyDescent="0.3">
      <c r="A204" s="200" t="s">
        <v>44</v>
      </c>
      <c r="B204" s="299" t="s">
        <v>64</v>
      </c>
      <c r="C204" s="198">
        <f>SUM('7990NTP-P'!K11*1)</f>
        <v>0</v>
      </c>
      <c r="D204" s="300">
        <f>'7990NTP-P'!C11</f>
        <v>0</v>
      </c>
      <c r="E204" s="301" t="s">
        <v>44</v>
      </c>
      <c r="F204" s="302" t="s">
        <v>64</v>
      </c>
      <c r="G204" s="303">
        <f>SUM('7990NTP-P'!L11*1)</f>
        <v>0</v>
      </c>
      <c r="H204" s="304">
        <f>'7990NTP-P'!D11</f>
        <v>0</v>
      </c>
      <c r="I204" s="301" t="s">
        <v>44</v>
      </c>
      <c r="J204" s="302" t="s">
        <v>64</v>
      </c>
      <c r="K204" s="303">
        <f>SUM('7990NTP-P'!M11*1)</f>
        <v>0</v>
      </c>
      <c r="L204" s="304">
        <f>'7990NTP-P'!E11</f>
        <v>0</v>
      </c>
      <c r="M204" s="301" t="s">
        <v>44</v>
      </c>
      <c r="N204" s="302" t="s">
        <v>64</v>
      </c>
      <c r="O204" s="303">
        <f>SUM('7990NTP-P'!N11*1)</f>
        <v>0</v>
      </c>
      <c r="P204" s="304">
        <f>'7990NTP-P'!F11</f>
        <v>0</v>
      </c>
      <c r="Q204" s="301" t="s">
        <v>44</v>
      </c>
      <c r="R204" s="302" t="s">
        <v>64</v>
      </c>
      <c r="S204" s="303">
        <f>SUM('7990NTP-P'!O11*1)</f>
        <v>0</v>
      </c>
      <c r="T204" s="304">
        <f>'7990NTP-P'!G11</f>
        <v>0</v>
      </c>
      <c r="U204" s="301" t="s">
        <v>44</v>
      </c>
      <c r="V204" s="302" t="s">
        <v>64</v>
      </c>
      <c r="W204" s="303">
        <f>SUM('7990NTP-P'!P11*1)</f>
        <v>0</v>
      </c>
      <c r="X204" s="304">
        <f>'7990NTP-P'!H11</f>
        <v>0</v>
      </c>
      <c r="Y204" s="301" t="s">
        <v>44</v>
      </c>
      <c r="Z204" s="302" t="s">
        <v>64</v>
      </c>
      <c r="AA204" s="303">
        <f>SUM('7990NTP-P'!Q11*1)</f>
        <v>0</v>
      </c>
      <c r="AB204" s="304">
        <f>'7990NTP-P'!I11</f>
        <v>0</v>
      </c>
      <c r="AC204" s="216">
        <f>IF(C204+G204+K204+O204+S204+W204+AA204&gt;0,C204+G204+K204+O204+S204+W204+AA204,0)</f>
        <v>0</v>
      </c>
      <c r="AD204" s="182"/>
      <c r="AE204" s="182"/>
      <c r="AF204" s="182"/>
      <c r="AG204" s="182"/>
      <c r="AH204" s="182"/>
      <c r="AI204" s="182"/>
      <c r="AJ204" s="182"/>
      <c r="AK204" s="182"/>
      <c r="AL204" s="182"/>
    </row>
    <row r="205" spans="1:288" ht="28" x14ac:dyDescent="0.3">
      <c r="A205" s="305">
        <v>84</v>
      </c>
      <c r="B205" s="306" t="s">
        <v>51</v>
      </c>
      <c r="C205" s="307">
        <f>F251</f>
        <v>0</v>
      </c>
      <c r="D205" s="308"/>
      <c r="E205" s="309"/>
      <c r="F205" s="309"/>
      <c r="G205" s="310"/>
      <c r="H205" s="311"/>
      <c r="I205" s="311"/>
      <c r="J205" s="311"/>
      <c r="K205" s="312"/>
      <c r="L205" s="313"/>
      <c r="M205" s="313"/>
      <c r="N205" s="313"/>
      <c r="W205" s="314"/>
      <c r="X205" s="313"/>
      <c r="Y205" s="313"/>
      <c r="Z205" s="313"/>
      <c r="AA205" s="313"/>
      <c r="AB205" s="313"/>
      <c r="AD205" s="182"/>
      <c r="AE205" s="182"/>
      <c r="AF205" s="182"/>
      <c r="AG205" s="182"/>
      <c r="AH205" s="182"/>
      <c r="AI205" s="182"/>
      <c r="AJ205" s="182"/>
      <c r="AK205" s="182"/>
      <c r="AL205" s="182"/>
    </row>
    <row r="206" spans="1:288" ht="14" x14ac:dyDescent="0.3">
      <c r="A206" s="315" t="s">
        <v>42</v>
      </c>
      <c r="B206" s="316" t="s">
        <v>47</v>
      </c>
      <c r="C206" s="307">
        <f>F254</f>
        <v>0</v>
      </c>
      <c r="D206" s="317"/>
      <c r="E206" s="309"/>
      <c r="F206" s="309"/>
      <c r="G206" s="310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3"/>
      <c r="AA206" s="313"/>
      <c r="AB206" s="313"/>
      <c r="AD206" s="182"/>
      <c r="AE206" s="182"/>
      <c r="AF206" s="182"/>
      <c r="AG206" s="182"/>
      <c r="AH206" s="182"/>
      <c r="AI206" s="182"/>
      <c r="AJ206" s="182"/>
      <c r="AK206" s="182"/>
      <c r="AL206" s="182"/>
    </row>
    <row r="207" spans="1:288" ht="13.5" thickBot="1" x14ac:dyDescent="0.35">
      <c r="A207" s="318"/>
      <c r="B207" s="319"/>
      <c r="C207" s="320"/>
      <c r="D207" s="321"/>
      <c r="E207" s="321"/>
      <c r="F207" s="321"/>
      <c r="G207" s="310"/>
      <c r="H207" s="311"/>
      <c r="I207" s="311"/>
      <c r="J207" s="311"/>
      <c r="K207" s="312"/>
      <c r="L207" s="313"/>
      <c r="M207" s="313"/>
      <c r="N207" s="313"/>
      <c r="O207" s="313"/>
      <c r="P207" s="313"/>
      <c r="Q207" s="313"/>
      <c r="R207" s="313"/>
      <c r="S207" s="313"/>
      <c r="T207" s="313"/>
      <c r="U207" s="313"/>
      <c r="V207" s="313"/>
      <c r="W207" s="313"/>
      <c r="X207" s="313"/>
      <c r="Y207" s="313"/>
      <c r="Z207" s="313"/>
      <c r="AA207" s="313"/>
      <c r="AB207" s="313"/>
      <c r="AD207" s="182"/>
      <c r="AE207" s="182"/>
      <c r="AF207" s="182"/>
      <c r="AG207" s="182"/>
      <c r="AH207" s="182"/>
      <c r="AI207" s="182"/>
      <c r="AJ207" s="182"/>
      <c r="AK207" s="182"/>
      <c r="AL207" s="182"/>
    </row>
    <row r="208" spans="1:288" ht="13.5" thickBot="1" x14ac:dyDescent="0.35">
      <c r="A208" s="322"/>
      <c r="B208" s="183"/>
      <c r="C208" s="323"/>
      <c r="D208" s="309"/>
      <c r="E208" s="309"/>
      <c r="F208" s="309"/>
      <c r="G208" s="310"/>
      <c r="H208" s="311"/>
      <c r="I208" s="311"/>
      <c r="J208" s="311"/>
      <c r="K208" s="312"/>
      <c r="L208" s="313"/>
      <c r="M208" s="313"/>
      <c r="N208" s="313"/>
      <c r="O208" s="313"/>
      <c r="P208" s="313"/>
      <c r="Q208" s="313"/>
      <c r="R208" s="313"/>
      <c r="S208" s="313"/>
      <c r="T208" s="313"/>
      <c r="U208" s="313"/>
      <c r="V208" s="313"/>
      <c r="W208" s="313"/>
      <c r="X208" s="313"/>
      <c r="Y208" s="313"/>
      <c r="Z208" s="313"/>
      <c r="AA208" s="313"/>
      <c r="AB208" s="313"/>
      <c r="AD208" s="182"/>
      <c r="AE208" s="182"/>
      <c r="AF208" s="182"/>
      <c r="AG208" s="182"/>
      <c r="AH208" s="182"/>
      <c r="AI208" s="182"/>
      <c r="AJ208" s="182"/>
      <c r="AK208" s="182"/>
      <c r="AL208" s="182"/>
    </row>
    <row r="209" spans="1:288" ht="13" customHeight="1" thickBot="1" x14ac:dyDescent="0.35">
      <c r="A209" s="479"/>
      <c r="B209" s="569" t="s">
        <v>350</v>
      </c>
      <c r="C209" s="570"/>
      <c r="D209" s="571"/>
      <c r="E209" s="175"/>
      <c r="F209" s="175"/>
      <c r="G209" s="297"/>
      <c r="H209" s="181"/>
      <c r="I209" s="181"/>
      <c r="J209" s="181"/>
      <c r="K209" s="29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D209" s="182"/>
      <c r="AE209" s="182"/>
      <c r="AF209" s="182"/>
      <c r="AG209" s="182"/>
      <c r="AH209" s="182"/>
      <c r="AI209" s="182"/>
      <c r="AJ209" s="182"/>
      <c r="AK209" s="182"/>
      <c r="AL209" s="182"/>
    </row>
    <row r="210" spans="1:288" ht="42" x14ac:dyDescent="0.3">
      <c r="A210" s="489" t="s">
        <v>45</v>
      </c>
      <c r="B210" s="488" t="s">
        <v>65</v>
      </c>
      <c r="C210" s="480">
        <f>SUM('7990NTP-P'!K21*1)</f>
        <v>0</v>
      </c>
      <c r="D210" s="481">
        <f>'7990NTP-P'!C21</f>
        <v>0</v>
      </c>
      <c r="E210" s="301" t="s">
        <v>45</v>
      </c>
      <c r="F210" s="302" t="s">
        <v>65</v>
      </c>
      <c r="G210" s="303">
        <f>SUM('7990NTP-P'!L21*1)</f>
        <v>0</v>
      </c>
      <c r="H210" s="304">
        <f>'7990NTP-P'!D21</f>
        <v>0</v>
      </c>
      <c r="I210" s="301" t="s">
        <v>45</v>
      </c>
      <c r="J210" s="302" t="s">
        <v>65</v>
      </c>
      <c r="K210" s="303">
        <f>SUM('7990NTP-P'!M21*1)</f>
        <v>0</v>
      </c>
      <c r="L210" s="304">
        <f>'7990NTP-P'!E21</f>
        <v>0</v>
      </c>
      <c r="M210" s="301" t="s">
        <v>45</v>
      </c>
      <c r="N210" s="302" t="s">
        <v>65</v>
      </c>
      <c r="O210" s="303">
        <f>SUM('7990NTP-P'!N21*1)</f>
        <v>0</v>
      </c>
      <c r="P210" s="304">
        <f>'7990NTP-P'!F21</f>
        <v>0</v>
      </c>
      <c r="Q210" s="301" t="s">
        <v>45</v>
      </c>
      <c r="R210" s="302" t="s">
        <v>65</v>
      </c>
      <c r="S210" s="303">
        <f>SUM('7990NTP-P'!O21*1)</f>
        <v>0</v>
      </c>
      <c r="T210" s="304">
        <f>'7990NTP-P'!G21</f>
        <v>0</v>
      </c>
      <c r="U210" s="301" t="s">
        <v>45</v>
      </c>
      <c r="V210" s="302" t="s">
        <v>65</v>
      </c>
      <c r="W210" s="303">
        <f>SUM('7990NTP-P'!P21*1)</f>
        <v>0</v>
      </c>
      <c r="X210" s="304">
        <f>'7990NTP-P'!H21</f>
        <v>0</v>
      </c>
      <c r="Y210" s="301" t="s">
        <v>45</v>
      </c>
      <c r="Z210" s="302" t="s">
        <v>65</v>
      </c>
      <c r="AA210" s="303">
        <f>SUM('7990NTP-P'!Q21*1)</f>
        <v>0</v>
      </c>
      <c r="AB210" s="304">
        <f>'7990NTP-P'!I21</f>
        <v>0</v>
      </c>
      <c r="AC210" s="216">
        <f>IF(C210+G210+K210+O210+S210+W210+AA210&gt;0,C210+G210+K210+O210+S210+W210+AA210,0)</f>
        <v>0</v>
      </c>
      <c r="AD210" s="182"/>
      <c r="AE210" s="182"/>
      <c r="AF210" s="182"/>
      <c r="AG210" s="182"/>
      <c r="AH210" s="182"/>
      <c r="AI210" s="182"/>
      <c r="AJ210" s="182"/>
      <c r="AK210" s="182"/>
      <c r="AL210" s="182"/>
    </row>
    <row r="211" spans="1:288" ht="42" hidden="1" x14ac:dyDescent="0.3">
      <c r="A211" s="324" t="s">
        <v>246</v>
      </c>
      <c r="B211" s="475" t="s">
        <v>250</v>
      </c>
      <c r="C211" s="476">
        <f>ROUNDDOWN('7990NTP-P'!$K$16*0.88,2)</f>
        <v>0</v>
      </c>
      <c r="D211" s="486">
        <f>'7990NTP-P'!C16</f>
        <v>0</v>
      </c>
      <c r="E211" s="478" t="s">
        <v>246</v>
      </c>
      <c r="F211" s="302" t="s">
        <v>250</v>
      </c>
      <c r="G211" s="210">
        <f>ROUNDDOWN('7990NTP-P'!$L$16*0.88,2)</f>
        <v>0</v>
      </c>
      <c r="H211" s="304">
        <f>'7990NTP-P'!D16</f>
        <v>0</v>
      </c>
      <c r="I211" s="301" t="s">
        <v>246</v>
      </c>
      <c r="J211" s="302" t="s">
        <v>250</v>
      </c>
      <c r="K211" s="210">
        <f>ROUNDDOWN('7990NTP-P'!$M$16*0.88,2)</f>
        <v>0</v>
      </c>
      <c r="L211" s="304">
        <f>'7990NTP-P'!E16</f>
        <v>0</v>
      </c>
      <c r="M211" s="301" t="s">
        <v>246</v>
      </c>
      <c r="N211" s="302" t="s">
        <v>250</v>
      </c>
      <c r="O211" s="210">
        <f>ROUNDDOWN('7990NTP-P'!N16*0.88,2)</f>
        <v>0</v>
      </c>
      <c r="P211" s="304">
        <f>'7990NTP-P'!F16</f>
        <v>0</v>
      </c>
      <c r="Q211" s="301" t="s">
        <v>246</v>
      </c>
      <c r="R211" s="302" t="s">
        <v>250</v>
      </c>
      <c r="S211" s="210">
        <f>ROUNDDOWN('7990NTP-P'!O16*0.88,2)</f>
        <v>0</v>
      </c>
      <c r="T211" s="304">
        <f>'7990NTP-P'!G16</f>
        <v>0</v>
      </c>
      <c r="U211" s="301" t="s">
        <v>246</v>
      </c>
      <c r="V211" s="302" t="s">
        <v>250</v>
      </c>
      <c r="W211" s="210">
        <f>ROUNDDOWN('7990NTP-P'!P16*0.88,2)</f>
        <v>0</v>
      </c>
      <c r="X211" s="304">
        <f>'7990NTP-P'!H16</f>
        <v>0</v>
      </c>
      <c r="Y211" s="301" t="s">
        <v>246</v>
      </c>
      <c r="Z211" s="302" t="s">
        <v>250</v>
      </c>
      <c r="AA211" s="210">
        <f>ROUNDDOWN('7990NTP-P'!Q16*0.88,2)</f>
        <v>0</v>
      </c>
      <c r="AB211" s="304">
        <f>'7990NTP-P'!I16</f>
        <v>0</v>
      </c>
      <c r="AC211" s="216">
        <f>IF(C211+G211+K211+O211+S211+W211+AA211&gt;0,C211+G211+K211+O211+S211+W211+AA211,0)</f>
        <v>0</v>
      </c>
      <c r="AD211" s="182"/>
      <c r="AE211" s="182"/>
      <c r="AF211" s="182"/>
      <c r="AG211" s="182"/>
      <c r="AH211" s="182"/>
      <c r="AI211" s="182"/>
      <c r="AJ211" s="182"/>
      <c r="AK211" s="182"/>
      <c r="AL211" s="182"/>
    </row>
    <row r="212" spans="1:288" ht="42" hidden="1" x14ac:dyDescent="0.3">
      <c r="A212" s="474" t="s">
        <v>247</v>
      </c>
      <c r="B212" s="475" t="s">
        <v>253</v>
      </c>
      <c r="C212" s="476">
        <f>ROUNDUP('7990NTP-P'!$K$16*0.12,2)</f>
        <v>0</v>
      </c>
      <c r="D212" s="486"/>
      <c r="E212" s="478" t="s">
        <v>247</v>
      </c>
      <c r="F212" s="302" t="s">
        <v>253</v>
      </c>
      <c r="G212" s="210">
        <f>ROUNDUP('7990NTP-P'!$L$16*0.12,2)</f>
        <v>0</v>
      </c>
      <c r="H212" s="304"/>
      <c r="I212" s="301" t="s">
        <v>247</v>
      </c>
      <c r="J212" s="302" t="s">
        <v>253</v>
      </c>
      <c r="K212" s="210">
        <f>ROUNDUP('7990NTP-P'!$M$16*0.12,2)</f>
        <v>0</v>
      </c>
      <c r="L212" s="304"/>
      <c r="M212" s="301" t="s">
        <v>247</v>
      </c>
      <c r="N212" s="302" t="s">
        <v>253</v>
      </c>
      <c r="O212" s="210">
        <f>ROUNDUP('7990NTP-P'!N16*0.12,2)</f>
        <v>0</v>
      </c>
      <c r="P212" s="304"/>
      <c r="Q212" s="301" t="s">
        <v>247</v>
      </c>
      <c r="R212" s="302" t="s">
        <v>253</v>
      </c>
      <c r="S212" s="210">
        <f>ROUNDUP('7990NTP-P'!O16*0.12,2)</f>
        <v>0</v>
      </c>
      <c r="T212" s="304"/>
      <c r="U212" s="301" t="s">
        <v>247</v>
      </c>
      <c r="V212" s="302" t="s">
        <v>253</v>
      </c>
      <c r="W212" s="210">
        <f>ROUNDUP('7990NTP-P'!P16*0.12,2)</f>
        <v>0</v>
      </c>
      <c r="X212" s="304"/>
      <c r="Y212" s="301" t="s">
        <v>247</v>
      </c>
      <c r="Z212" s="302" t="s">
        <v>253</v>
      </c>
      <c r="AA212" s="210">
        <f>ROUNDUP('7990NTP-P'!Q16*0.12,2)</f>
        <v>0</v>
      </c>
      <c r="AB212" s="304"/>
      <c r="AC212" s="216">
        <f>IF(C212+G212+K212+O212+S212+W212+AA212&gt;0,C212+G212+K212+O212+S212+W212+AA212,0)</f>
        <v>0</v>
      </c>
      <c r="AD212" s="182"/>
      <c r="AE212" s="182"/>
      <c r="AF212" s="182"/>
      <c r="AG212" s="182"/>
      <c r="AH212" s="182"/>
      <c r="AI212" s="182"/>
      <c r="AJ212" s="182"/>
      <c r="AK212" s="182"/>
      <c r="AL212" s="182"/>
    </row>
    <row r="213" spans="1:288" ht="42" x14ac:dyDescent="0.3">
      <c r="A213" s="487" t="s">
        <v>490</v>
      </c>
      <c r="B213" s="475" t="s">
        <v>488</v>
      </c>
      <c r="C213" s="476">
        <f>ROUNDDOWN('7990NTP-P'!$K$22*0.6934,2)</f>
        <v>0</v>
      </c>
      <c r="D213" s="477">
        <f>'7990NTP-P'!C22</f>
        <v>0</v>
      </c>
      <c r="E213" s="482" t="s">
        <v>490</v>
      </c>
      <c r="F213" s="306" t="s">
        <v>488</v>
      </c>
      <c r="G213" s="210">
        <f>ROUNDDOWN('7990NTP-P'!$L$22*0.6934,2)</f>
        <v>0</v>
      </c>
      <c r="H213" s="304">
        <f>'7990NTP-P'!D22</f>
        <v>0</v>
      </c>
      <c r="I213" s="484" t="s">
        <v>490</v>
      </c>
      <c r="J213" s="306" t="s">
        <v>488</v>
      </c>
      <c r="K213" s="210">
        <f>ROUNDDOWN('7990NTP-P'!$M$22*0.6934,2)</f>
        <v>0</v>
      </c>
      <c r="L213" s="304">
        <f>'7990NTP-P'!E22</f>
        <v>0</v>
      </c>
      <c r="M213" s="484" t="s">
        <v>490</v>
      </c>
      <c r="N213" s="306" t="s">
        <v>488</v>
      </c>
      <c r="O213" s="210">
        <f>ROUNDDOWN('7990NTP-P'!$N$22*0.6934,2)</f>
        <v>0</v>
      </c>
      <c r="P213" s="304">
        <f>'7990NTP-P'!F22</f>
        <v>0</v>
      </c>
      <c r="Q213" s="484" t="s">
        <v>490</v>
      </c>
      <c r="R213" s="306" t="s">
        <v>488</v>
      </c>
      <c r="S213" s="210">
        <f>ROUNDDOWN('7990NTP-P'!$O$22*0.6934,2)</f>
        <v>0</v>
      </c>
      <c r="T213" s="304">
        <f>'7990NTP-P'!G22</f>
        <v>0</v>
      </c>
      <c r="U213" s="484" t="s">
        <v>490</v>
      </c>
      <c r="V213" s="306" t="s">
        <v>488</v>
      </c>
      <c r="W213" s="210">
        <f>ROUNDDOWN('7990NTP-P'!$P$22*0.6934,2)</f>
        <v>0</v>
      </c>
      <c r="X213" s="483">
        <f>'7990NTP-P'!H22</f>
        <v>0</v>
      </c>
      <c r="Y213" s="485" t="s">
        <v>490</v>
      </c>
      <c r="Z213" s="306" t="s">
        <v>488</v>
      </c>
      <c r="AA213" s="210">
        <f>ROUNDDOWN('7990NTP-P'!$Q$22*0.6934,2)</f>
        <v>0</v>
      </c>
      <c r="AB213" s="304">
        <f>'7990NTP-P'!I22</f>
        <v>0</v>
      </c>
      <c r="AC213" s="216">
        <f t="shared" ref="AC213:AC214" si="4">IF(C213+G213+K213+O213+S213+W213+AA213&gt;0,C213+G213+K213+O213+S213+W213+AA213,0)</f>
        <v>0</v>
      </c>
      <c r="AD213" s="182"/>
      <c r="AE213" s="182"/>
      <c r="AF213" s="182"/>
      <c r="AG213" s="182"/>
      <c r="AH213" s="182"/>
      <c r="AI213" s="182"/>
      <c r="AJ213" s="182"/>
      <c r="AK213" s="182"/>
      <c r="AL213" s="182"/>
    </row>
    <row r="214" spans="1:288" ht="42" x14ac:dyDescent="0.3">
      <c r="A214" s="487" t="s">
        <v>491</v>
      </c>
      <c r="B214" s="475" t="s">
        <v>489</v>
      </c>
      <c r="C214" s="476">
        <f>ROUNDUP('7990NTP-P'!$K$22*0.3066,2)</f>
        <v>0</v>
      </c>
      <c r="D214" s="477"/>
      <c r="E214" s="482" t="s">
        <v>491</v>
      </c>
      <c r="F214" s="306" t="s">
        <v>489</v>
      </c>
      <c r="G214" s="210">
        <f>ROUNDUP('7990NTP-P'!$L$22*0.3066,2)</f>
        <v>0</v>
      </c>
      <c r="H214" s="483"/>
      <c r="I214" s="485" t="s">
        <v>491</v>
      </c>
      <c r="J214" s="306" t="s">
        <v>489</v>
      </c>
      <c r="K214" s="210">
        <f>ROUNDUP('7990NTP-P'!$M$22*0.3066,2)</f>
        <v>0</v>
      </c>
      <c r="L214" s="304"/>
      <c r="M214" s="484" t="s">
        <v>491</v>
      </c>
      <c r="N214" s="306" t="s">
        <v>489</v>
      </c>
      <c r="O214" s="210">
        <f>ROUNDUP('7990NTP-P'!$N$22*0.3066,2)</f>
        <v>0</v>
      </c>
      <c r="P214" s="304"/>
      <c r="Q214" s="484" t="s">
        <v>491</v>
      </c>
      <c r="R214" s="306" t="s">
        <v>489</v>
      </c>
      <c r="S214" s="210">
        <f>ROUNDUP('7990NTP-P'!$O$22*0.3066,2)</f>
        <v>0</v>
      </c>
      <c r="T214" s="304"/>
      <c r="U214" s="484" t="s">
        <v>491</v>
      </c>
      <c r="V214" s="306" t="s">
        <v>489</v>
      </c>
      <c r="W214" s="210">
        <f>ROUNDUP('7990NTP-P'!$P$22*0.3066,2)</f>
        <v>0</v>
      </c>
      <c r="X214" s="304"/>
      <c r="Y214" s="484" t="s">
        <v>491</v>
      </c>
      <c r="Z214" s="306" t="s">
        <v>489</v>
      </c>
      <c r="AA214" s="210">
        <f>ROUNDUP('7990NTP-P'!$Q$22*0.3066,2)</f>
        <v>0</v>
      </c>
      <c r="AB214" s="304"/>
      <c r="AC214" s="216">
        <f t="shared" si="4"/>
        <v>0</v>
      </c>
      <c r="AD214" s="182"/>
      <c r="AE214" s="182"/>
      <c r="AF214" s="182"/>
      <c r="AG214" s="182"/>
      <c r="AH214" s="182"/>
      <c r="AI214" s="182"/>
      <c r="AJ214" s="182"/>
      <c r="AK214" s="182"/>
      <c r="AL214" s="182"/>
    </row>
    <row r="215" spans="1:288" ht="51" customHeight="1" x14ac:dyDescent="0.3">
      <c r="A215" s="474" t="s">
        <v>248</v>
      </c>
      <c r="B215" s="475" t="s">
        <v>251</v>
      </c>
      <c r="C215" s="476">
        <f>ROUNDDOWN('7990NTP-P'!$K$23*0.765,2)</f>
        <v>0</v>
      </c>
      <c r="D215" s="477">
        <f>'7990NTP-P'!C23</f>
        <v>0</v>
      </c>
      <c r="E215" s="301" t="s">
        <v>248</v>
      </c>
      <c r="F215" s="302" t="s">
        <v>251</v>
      </c>
      <c r="G215" s="210">
        <f>ROUNDDOWN('7990NTP-P'!$L$23*0.765,2)</f>
        <v>0</v>
      </c>
      <c r="H215" s="304">
        <f>'7990NTP-P'!D23</f>
        <v>0</v>
      </c>
      <c r="I215" s="301" t="s">
        <v>248</v>
      </c>
      <c r="J215" s="302" t="s">
        <v>251</v>
      </c>
      <c r="K215" s="210">
        <f>ROUNDDOWN('7990NTP-P'!$M$23*0.765,2)</f>
        <v>0</v>
      </c>
      <c r="L215" s="304">
        <f>'7990NTP-P'!E23</f>
        <v>0</v>
      </c>
      <c r="M215" s="301" t="s">
        <v>248</v>
      </c>
      <c r="N215" s="302" t="s">
        <v>251</v>
      </c>
      <c r="O215" s="210">
        <f>ROUNDDOWN('7990NTP-P'!N23*0.765,2)</f>
        <v>0</v>
      </c>
      <c r="P215" s="304">
        <f>'7990NTP-P'!F23</f>
        <v>0</v>
      </c>
      <c r="Q215" s="301" t="s">
        <v>248</v>
      </c>
      <c r="R215" s="302" t="s">
        <v>251</v>
      </c>
      <c r="S215" s="210">
        <f>ROUNDDOWN('7990NTP-P'!O23*0.765,2)</f>
        <v>0</v>
      </c>
      <c r="T215" s="304">
        <f>'7990NTP-P'!G23</f>
        <v>0</v>
      </c>
      <c r="U215" s="301" t="s">
        <v>248</v>
      </c>
      <c r="V215" s="302" t="s">
        <v>251</v>
      </c>
      <c r="W215" s="210">
        <f>ROUNDDOWN('7990NTP-P'!P23*0.765,2)</f>
        <v>0</v>
      </c>
      <c r="X215" s="304">
        <f>'7990NTP-P'!H23</f>
        <v>0</v>
      </c>
      <c r="Y215" s="301" t="s">
        <v>248</v>
      </c>
      <c r="Z215" s="302" t="s">
        <v>251</v>
      </c>
      <c r="AA215" s="210">
        <f>ROUNDDOWN('7990NTP-P'!Q23*0.765,2)</f>
        <v>0</v>
      </c>
      <c r="AB215" s="304">
        <f>'7990NTP-P'!I23</f>
        <v>0</v>
      </c>
      <c r="AC215" s="216">
        <f>IF(C215+G215+K215+O215+S215+W215+AA215&gt;0,C215+G215+K215+O215+S215+W215+AA215,0)</f>
        <v>0</v>
      </c>
      <c r="AD215" s="182"/>
      <c r="AE215" s="182"/>
      <c r="AF215" s="182"/>
      <c r="AG215" s="182"/>
      <c r="AH215" s="182"/>
      <c r="AI215" s="182"/>
      <c r="AJ215" s="182"/>
      <c r="AK215" s="182"/>
      <c r="AL215" s="182"/>
    </row>
    <row r="216" spans="1:288" ht="51.5" customHeight="1" x14ac:dyDescent="0.3">
      <c r="A216" s="474" t="s">
        <v>249</v>
      </c>
      <c r="B216" s="475" t="s">
        <v>252</v>
      </c>
      <c r="C216" s="476">
        <f>ROUNDUP('7990NTP-P'!$K$23*0.235,2)</f>
        <v>0</v>
      </c>
      <c r="D216" s="483"/>
      <c r="E216" s="478" t="s">
        <v>249</v>
      </c>
      <c r="F216" s="302" t="s">
        <v>252</v>
      </c>
      <c r="G216" s="210">
        <f>ROUNDUP('7990NTP-P'!$L$23*0.235,2)</f>
        <v>0</v>
      </c>
      <c r="H216" s="304"/>
      <c r="I216" s="301" t="s">
        <v>249</v>
      </c>
      <c r="J216" s="302" t="s">
        <v>252</v>
      </c>
      <c r="K216" s="210">
        <f>ROUNDUP('7990NTP-P'!$M$23*0.235,2)</f>
        <v>0</v>
      </c>
      <c r="L216" s="304"/>
      <c r="M216" s="301" t="s">
        <v>249</v>
      </c>
      <c r="N216" s="302" t="s">
        <v>252</v>
      </c>
      <c r="O216" s="210">
        <f>ROUNDUP('7990NTP-P'!N23*0.235,2)</f>
        <v>0</v>
      </c>
      <c r="P216" s="304"/>
      <c r="Q216" s="301" t="s">
        <v>249</v>
      </c>
      <c r="R216" s="302" t="s">
        <v>252</v>
      </c>
      <c r="S216" s="210">
        <f>ROUNDUP('7990NTP-P'!O23*0.235,2)</f>
        <v>0</v>
      </c>
      <c r="T216" s="304"/>
      <c r="U216" s="301" t="s">
        <v>249</v>
      </c>
      <c r="V216" s="302" t="s">
        <v>252</v>
      </c>
      <c r="W216" s="210">
        <f>ROUNDUP('7990NTP-P'!P23*0.235,2)</f>
        <v>0</v>
      </c>
      <c r="X216" s="304"/>
      <c r="Y216" s="301" t="s">
        <v>249</v>
      </c>
      <c r="Z216" s="302" t="s">
        <v>252</v>
      </c>
      <c r="AA216" s="210">
        <f>ROUNDUP('7990NTP-P'!Q23*0.235,2)</f>
        <v>0</v>
      </c>
      <c r="AB216" s="304"/>
      <c r="AC216" s="216">
        <f>IF(C216+G216+K216+O216+S216+W216+AA216&gt;0,C216+G216+K216+O216+S216+W216+AA216,0)</f>
        <v>0</v>
      </c>
      <c r="AD216" s="182"/>
      <c r="AE216" s="182"/>
      <c r="AF216" s="182"/>
      <c r="AG216" s="182"/>
      <c r="AH216" s="182"/>
      <c r="AI216" s="182"/>
      <c r="AJ216" s="182"/>
      <c r="AK216" s="182"/>
      <c r="AL216" s="182"/>
    </row>
    <row r="217" spans="1:288" ht="14" x14ac:dyDescent="0.3">
      <c r="A217" s="196"/>
      <c r="B217" s="299"/>
      <c r="C217" s="325"/>
      <c r="D217" s="326"/>
      <c r="E217" s="326"/>
      <c r="F217" s="326"/>
      <c r="G217" s="327"/>
      <c r="H217" s="326"/>
      <c r="I217" s="326"/>
      <c r="J217" s="326"/>
      <c r="K217" s="327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26"/>
      <c r="W217" s="326"/>
      <c r="X217" s="326"/>
      <c r="Y217" s="326"/>
      <c r="Z217" s="326"/>
      <c r="AA217" s="326"/>
      <c r="AB217" s="326"/>
      <c r="AC217" s="171"/>
      <c r="AD217" s="182"/>
      <c r="AE217" s="182"/>
      <c r="AF217" s="182"/>
      <c r="AG217" s="182"/>
      <c r="AH217" s="182"/>
      <c r="AI217" s="182"/>
      <c r="AJ217" s="182"/>
      <c r="AK217" s="182"/>
      <c r="AL217" s="182"/>
    </row>
    <row r="218" spans="1:288" ht="28" x14ac:dyDescent="0.3">
      <c r="A218" s="305">
        <v>84</v>
      </c>
      <c r="B218" s="306" t="s">
        <v>52</v>
      </c>
      <c r="C218" s="307">
        <f>F252</f>
        <v>0</v>
      </c>
      <c r="D218" s="317"/>
      <c r="E218" s="309"/>
      <c r="F218" s="309"/>
      <c r="G218" s="328"/>
      <c r="H218" s="311"/>
      <c r="I218" s="311"/>
      <c r="J218" s="311"/>
      <c r="K218" s="329"/>
      <c r="L218" s="313"/>
      <c r="M218" s="313"/>
      <c r="N218" s="313"/>
      <c r="O218" s="313"/>
      <c r="X218" s="326"/>
      <c r="Y218" s="326"/>
      <c r="Z218" s="326"/>
      <c r="AA218" s="313"/>
      <c r="AB218" s="313"/>
      <c r="AD218" s="182"/>
      <c r="AE218" s="182"/>
      <c r="AF218" s="182"/>
      <c r="AG218" s="182"/>
      <c r="AH218" s="182"/>
      <c r="AI218" s="182"/>
      <c r="AJ218" s="182"/>
      <c r="AK218" s="182"/>
      <c r="AL218" s="182"/>
    </row>
    <row r="219" spans="1:288" ht="14" x14ac:dyDescent="0.3">
      <c r="A219" s="315" t="s">
        <v>42</v>
      </c>
      <c r="B219" s="316" t="s">
        <v>47</v>
      </c>
      <c r="C219" s="307">
        <f>F255</f>
        <v>0</v>
      </c>
      <c r="D219" s="330"/>
      <c r="E219" s="293"/>
      <c r="F219" s="293"/>
      <c r="G219" s="331"/>
      <c r="H219" s="311"/>
      <c r="I219" s="311"/>
      <c r="J219" s="311"/>
      <c r="K219" s="329"/>
      <c r="L219" s="313"/>
      <c r="M219" s="313"/>
      <c r="N219" s="313"/>
      <c r="O219" s="313"/>
      <c r="X219" s="326"/>
      <c r="Y219" s="326"/>
      <c r="Z219" s="326"/>
      <c r="AA219" s="313"/>
      <c r="AB219" s="313"/>
      <c r="AD219" s="182"/>
      <c r="AE219" s="182"/>
      <c r="AF219" s="182"/>
      <c r="AG219" s="182"/>
      <c r="AH219" s="182"/>
      <c r="AI219" s="182"/>
      <c r="AJ219" s="182"/>
      <c r="AK219" s="182"/>
      <c r="AL219" s="182"/>
    </row>
    <row r="220" spans="1:288" ht="14.5" thickBot="1" x14ac:dyDescent="0.35">
      <c r="A220" s="332"/>
      <c r="B220" s="319"/>
      <c r="C220" s="333"/>
      <c r="D220" s="334"/>
      <c r="E220" s="334"/>
      <c r="F220" s="334"/>
      <c r="G220" s="335"/>
      <c r="H220" s="177"/>
      <c r="I220" s="177"/>
      <c r="J220" s="177"/>
      <c r="K220" s="178"/>
      <c r="L220" s="179"/>
      <c r="M220" s="179"/>
      <c r="N220" s="179"/>
      <c r="O220" s="179"/>
      <c r="X220" s="326"/>
      <c r="Y220" s="326"/>
      <c r="Z220" s="326"/>
      <c r="AA220" s="179"/>
      <c r="AB220" s="179"/>
      <c r="AD220" s="182"/>
      <c r="AE220" s="182"/>
      <c r="AF220" s="182"/>
      <c r="AG220" s="182"/>
      <c r="AH220" s="182"/>
      <c r="AI220" s="182"/>
      <c r="AJ220" s="182"/>
      <c r="AK220" s="182"/>
      <c r="AL220" s="182"/>
    </row>
    <row r="221" spans="1:288" ht="13" x14ac:dyDescent="0.3">
      <c r="A221" s="173"/>
      <c r="B221" s="154"/>
      <c r="C221" s="174"/>
      <c r="D221" s="334"/>
      <c r="E221" s="334"/>
      <c r="F221" s="334"/>
      <c r="G221" s="336"/>
      <c r="H221" s="177"/>
      <c r="I221" s="177"/>
      <c r="J221" s="177"/>
      <c r="K221" s="174"/>
      <c r="L221" s="179"/>
      <c r="M221" s="179"/>
      <c r="N221" s="179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</row>
    <row r="222" spans="1:288" s="158" customFormat="1" ht="14.5" thickBot="1" x14ac:dyDescent="0.35">
      <c r="A222" s="337"/>
      <c r="B222" s="183"/>
      <c r="C222" s="338"/>
      <c r="D222" s="339"/>
      <c r="E222" s="339"/>
      <c r="F222" s="339"/>
      <c r="G222" s="335"/>
      <c r="K222" s="178"/>
      <c r="L222" s="179"/>
      <c r="M222" s="179"/>
      <c r="N222" s="179"/>
      <c r="O222" s="179"/>
      <c r="P222" s="161"/>
      <c r="Q222" s="161"/>
      <c r="R222" s="161"/>
      <c r="S222" s="161"/>
      <c r="T222" s="161"/>
      <c r="U222" s="161"/>
      <c r="V222" s="161"/>
      <c r="W222" s="161"/>
      <c r="X222" s="326"/>
      <c r="Y222" s="326"/>
      <c r="Z222" s="326"/>
      <c r="AA222" s="179"/>
      <c r="AB222" s="179"/>
      <c r="AC222" s="34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82"/>
      <c r="AN222" s="182"/>
      <c r="AO222" s="182"/>
      <c r="AP222" s="182"/>
      <c r="AQ222" s="182"/>
      <c r="AR222" s="182"/>
      <c r="AS222" s="182"/>
      <c r="AT222" s="182"/>
      <c r="AU222" s="182"/>
      <c r="AV222" s="182"/>
      <c r="AW222" s="182"/>
      <c r="AX222" s="182"/>
      <c r="AY222" s="182"/>
      <c r="AZ222" s="182"/>
      <c r="BA222" s="182"/>
      <c r="BB222" s="182"/>
      <c r="BC222" s="182"/>
      <c r="BD222" s="182"/>
      <c r="BE222" s="182"/>
      <c r="BF222" s="182"/>
      <c r="BG222" s="182"/>
      <c r="BH222" s="182"/>
      <c r="BI222" s="182"/>
      <c r="BJ222" s="182"/>
      <c r="BK222" s="182"/>
      <c r="BL222" s="182"/>
      <c r="BM222" s="182"/>
      <c r="BN222" s="182"/>
      <c r="BO222" s="182"/>
      <c r="BP222" s="182"/>
      <c r="BQ222" s="182"/>
      <c r="BR222" s="182"/>
      <c r="BS222" s="182"/>
      <c r="BT222" s="182"/>
      <c r="BU222" s="182"/>
      <c r="BV222" s="182"/>
      <c r="BW222" s="182"/>
      <c r="BX222" s="182"/>
      <c r="BY222" s="182"/>
      <c r="BZ222" s="182"/>
      <c r="CA222" s="182"/>
      <c r="CB222" s="182"/>
      <c r="CC222" s="182"/>
      <c r="CD222" s="182"/>
      <c r="CE222" s="182"/>
      <c r="CF222" s="182"/>
      <c r="CG222" s="182"/>
      <c r="CH222" s="182"/>
      <c r="CI222" s="182"/>
      <c r="CJ222" s="182"/>
      <c r="CK222" s="182"/>
      <c r="CL222" s="182"/>
      <c r="CM222" s="182"/>
      <c r="CN222" s="182"/>
      <c r="CO222" s="182"/>
      <c r="CP222" s="182"/>
      <c r="CQ222" s="182"/>
      <c r="CR222" s="182"/>
      <c r="CS222" s="182"/>
      <c r="CT222" s="182"/>
      <c r="CU222" s="182"/>
      <c r="CV222" s="182"/>
      <c r="CW222" s="182"/>
      <c r="CX222" s="182"/>
      <c r="CY222" s="182"/>
      <c r="CZ222" s="182"/>
      <c r="DA222" s="182"/>
      <c r="DB222" s="182"/>
      <c r="DC222" s="182"/>
      <c r="DD222" s="182"/>
      <c r="DE222" s="182"/>
      <c r="DF222" s="182"/>
      <c r="DG222" s="182"/>
      <c r="DH222" s="182"/>
      <c r="DI222" s="182"/>
      <c r="DJ222" s="182"/>
      <c r="DK222" s="182"/>
      <c r="DL222" s="182"/>
      <c r="DM222" s="182"/>
      <c r="DN222" s="182"/>
      <c r="DO222" s="182"/>
      <c r="DP222" s="182"/>
      <c r="DQ222" s="182"/>
      <c r="DR222" s="182"/>
      <c r="DS222" s="182"/>
      <c r="DT222" s="182"/>
      <c r="DU222" s="182"/>
      <c r="DV222" s="182"/>
      <c r="DW222" s="182"/>
      <c r="DX222" s="182"/>
      <c r="DY222" s="182"/>
      <c r="DZ222" s="182"/>
      <c r="EA222" s="182"/>
      <c r="EB222" s="182"/>
      <c r="EC222" s="182"/>
      <c r="ED222" s="182"/>
      <c r="EE222" s="182"/>
      <c r="EF222" s="182"/>
      <c r="EG222" s="182"/>
      <c r="EH222" s="182"/>
      <c r="EI222" s="182"/>
      <c r="EJ222" s="182"/>
      <c r="EK222" s="182"/>
      <c r="EL222" s="182"/>
      <c r="EM222" s="182"/>
      <c r="EN222" s="182"/>
      <c r="EO222" s="182"/>
      <c r="EP222" s="182"/>
      <c r="EQ222" s="182"/>
      <c r="ER222" s="182"/>
      <c r="ES222" s="182"/>
      <c r="ET222" s="182"/>
      <c r="EU222" s="182"/>
      <c r="EV222" s="182"/>
      <c r="EW222" s="182"/>
      <c r="EX222" s="182"/>
      <c r="EY222" s="182"/>
      <c r="EZ222" s="182"/>
      <c r="FA222" s="182"/>
      <c r="FB222" s="182"/>
      <c r="FC222" s="182"/>
      <c r="FD222" s="182"/>
      <c r="FE222" s="182"/>
      <c r="FF222" s="182"/>
      <c r="FG222" s="182"/>
      <c r="FH222" s="182"/>
      <c r="FI222" s="182"/>
      <c r="FJ222" s="182"/>
      <c r="FK222" s="182"/>
      <c r="FL222" s="182"/>
      <c r="FM222" s="182"/>
      <c r="FN222" s="182"/>
      <c r="FO222" s="182"/>
      <c r="FP222" s="182"/>
      <c r="FQ222" s="182"/>
      <c r="FR222" s="182"/>
      <c r="FS222" s="182"/>
      <c r="FT222" s="182"/>
      <c r="FU222" s="182"/>
      <c r="FV222" s="182"/>
      <c r="FW222" s="182"/>
      <c r="FX222" s="182"/>
      <c r="FY222" s="182"/>
      <c r="FZ222" s="182"/>
      <c r="GA222" s="182"/>
      <c r="GB222" s="182"/>
      <c r="GC222" s="182"/>
      <c r="GD222" s="182"/>
      <c r="GE222" s="182"/>
      <c r="GF222" s="182"/>
      <c r="GG222" s="182"/>
      <c r="GH222" s="182"/>
      <c r="GI222" s="182"/>
      <c r="GJ222" s="182"/>
      <c r="GK222" s="182"/>
      <c r="GL222" s="182"/>
      <c r="GM222" s="182"/>
      <c r="GN222" s="182"/>
      <c r="GO222" s="182"/>
      <c r="GP222" s="182"/>
      <c r="GQ222" s="182"/>
      <c r="GR222" s="182"/>
      <c r="GS222" s="182"/>
      <c r="GT222" s="182"/>
      <c r="GU222" s="182"/>
      <c r="GV222" s="182"/>
      <c r="GW222" s="182"/>
      <c r="GX222" s="182"/>
      <c r="GY222" s="182"/>
      <c r="GZ222" s="182"/>
      <c r="HA222" s="182"/>
      <c r="HB222" s="182"/>
      <c r="HC222" s="182"/>
      <c r="HD222" s="182"/>
      <c r="HE222" s="182"/>
      <c r="HF222" s="182"/>
      <c r="HG222" s="182"/>
      <c r="HH222" s="182"/>
      <c r="HI222" s="182"/>
      <c r="HJ222" s="182"/>
      <c r="HK222" s="182"/>
      <c r="HL222" s="182"/>
      <c r="HM222" s="182"/>
      <c r="HN222" s="182"/>
      <c r="HO222" s="182"/>
      <c r="HP222" s="182"/>
      <c r="HQ222" s="182"/>
      <c r="HR222" s="182"/>
      <c r="HS222" s="182"/>
      <c r="HT222" s="182"/>
      <c r="HU222" s="182"/>
      <c r="HV222" s="182"/>
      <c r="HW222" s="182"/>
      <c r="HX222" s="182"/>
      <c r="HY222" s="182"/>
      <c r="HZ222" s="182"/>
      <c r="IA222" s="182"/>
      <c r="IB222" s="182"/>
      <c r="IC222" s="182"/>
      <c r="ID222" s="182"/>
      <c r="IE222" s="182"/>
      <c r="IF222" s="182"/>
      <c r="IG222" s="182"/>
      <c r="IH222" s="182"/>
      <c r="II222" s="182"/>
      <c r="IJ222" s="182"/>
      <c r="IK222" s="182"/>
      <c r="IL222" s="182"/>
      <c r="IM222" s="182"/>
      <c r="IN222" s="182"/>
      <c r="IO222" s="182"/>
      <c r="IP222" s="182"/>
      <c r="IQ222" s="182"/>
      <c r="IR222" s="182"/>
      <c r="IS222" s="182"/>
      <c r="IT222" s="182"/>
      <c r="IU222" s="182"/>
      <c r="IV222" s="182"/>
      <c r="IW222" s="182"/>
      <c r="IX222" s="182"/>
      <c r="IY222" s="182"/>
      <c r="IZ222" s="182"/>
      <c r="JA222" s="182"/>
      <c r="JB222" s="182"/>
      <c r="JC222" s="182"/>
      <c r="JD222" s="182"/>
      <c r="JE222" s="182"/>
      <c r="JF222" s="182"/>
      <c r="JG222" s="182"/>
      <c r="JH222" s="182"/>
      <c r="JI222" s="182"/>
      <c r="JJ222" s="182"/>
      <c r="JK222" s="182"/>
      <c r="JL222" s="182"/>
      <c r="JM222" s="182"/>
      <c r="JN222" s="182"/>
      <c r="JO222" s="182"/>
      <c r="JP222" s="182"/>
      <c r="JQ222" s="182"/>
      <c r="JR222" s="182"/>
      <c r="JS222" s="182"/>
      <c r="JT222" s="182"/>
      <c r="JU222" s="182"/>
      <c r="JV222" s="182"/>
      <c r="JW222" s="182"/>
      <c r="JX222" s="182"/>
      <c r="JY222" s="182"/>
      <c r="JZ222" s="182"/>
      <c r="KA222" s="182"/>
      <c r="KB222" s="182"/>
    </row>
    <row r="223" spans="1:288" s="158" customFormat="1" ht="16.5" customHeight="1" thickBot="1" x14ac:dyDescent="0.4">
      <c r="A223" s="180"/>
      <c r="B223" s="548" t="s">
        <v>86</v>
      </c>
      <c r="C223" s="549"/>
      <c r="D223" s="550"/>
      <c r="E223" s="341" t="s">
        <v>11</v>
      </c>
      <c r="F223" s="342" t="s">
        <v>21</v>
      </c>
      <c r="G223" s="343" t="s">
        <v>22</v>
      </c>
      <c r="H223" s="344" t="s">
        <v>23</v>
      </c>
      <c r="I223" s="344" t="s">
        <v>107</v>
      </c>
      <c r="J223" s="345"/>
      <c r="K223" s="346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  <c r="AC223" s="182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82"/>
      <c r="AN223" s="182"/>
      <c r="AO223" s="182"/>
      <c r="AP223" s="182"/>
      <c r="AQ223" s="182"/>
      <c r="AR223" s="182"/>
      <c r="AS223" s="182"/>
      <c r="AT223" s="182"/>
      <c r="AU223" s="182"/>
      <c r="AV223" s="182"/>
      <c r="AW223" s="182"/>
      <c r="AX223" s="182"/>
      <c r="AY223" s="182"/>
      <c r="AZ223" s="182"/>
      <c r="BA223" s="182"/>
      <c r="BB223" s="182"/>
      <c r="BC223" s="182"/>
      <c r="BD223" s="182"/>
      <c r="BE223" s="182"/>
      <c r="BF223" s="182"/>
      <c r="BG223" s="182"/>
      <c r="BH223" s="182"/>
      <c r="BI223" s="182"/>
      <c r="BJ223" s="182"/>
      <c r="BK223" s="182"/>
      <c r="BL223" s="182"/>
      <c r="BM223" s="182"/>
      <c r="BN223" s="182"/>
      <c r="BO223" s="182"/>
      <c r="BP223" s="182"/>
      <c r="BQ223" s="182"/>
      <c r="BR223" s="182"/>
      <c r="BS223" s="182"/>
      <c r="BT223" s="182"/>
      <c r="BU223" s="182"/>
      <c r="BV223" s="182"/>
      <c r="BW223" s="182"/>
      <c r="BX223" s="182"/>
      <c r="BY223" s="182"/>
      <c r="BZ223" s="182"/>
      <c r="CA223" s="182"/>
      <c r="CB223" s="182"/>
      <c r="CC223" s="182"/>
      <c r="CD223" s="182"/>
      <c r="CE223" s="182"/>
      <c r="CF223" s="182"/>
      <c r="CG223" s="182"/>
      <c r="CH223" s="182"/>
      <c r="CI223" s="182"/>
      <c r="CJ223" s="182"/>
      <c r="CK223" s="182"/>
      <c r="CL223" s="182"/>
      <c r="CM223" s="182"/>
      <c r="CN223" s="182"/>
      <c r="CO223" s="182"/>
      <c r="CP223" s="182"/>
      <c r="CQ223" s="182"/>
      <c r="CR223" s="182"/>
      <c r="CS223" s="182"/>
      <c r="CT223" s="182"/>
      <c r="CU223" s="182"/>
      <c r="CV223" s="182"/>
      <c r="CW223" s="182"/>
      <c r="CX223" s="182"/>
      <c r="CY223" s="182"/>
      <c r="CZ223" s="182"/>
      <c r="DA223" s="182"/>
      <c r="DB223" s="182"/>
      <c r="DC223" s="182"/>
      <c r="DD223" s="182"/>
      <c r="DE223" s="182"/>
      <c r="DF223" s="182"/>
      <c r="DG223" s="182"/>
      <c r="DH223" s="182"/>
      <c r="DI223" s="182"/>
      <c r="DJ223" s="182"/>
      <c r="DK223" s="182"/>
      <c r="DL223" s="182"/>
      <c r="DM223" s="182"/>
      <c r="DN223" s="182"/>
      <c r="DO223" s="182"/>
      <c r="DP223" s="182"/>
      <c r="DQ223" s="182"/>
      <c r="DR223" s="182"/>
      <c r="DS223" s="182"/>
      <c r="DT223" s="182"/>
      <c r="DU223" s="182"/>
      <c r="DV223" s="182"/>
      <c r="DW223" s="182"/>
      <c r="DX223" s="182"/>
      <c r="DY223" s="182"/>
      <c r="DZ223" s="182"/>
      <c r="EA223" s="182"/>
      <c r="EB223" s="182"/>
      <c r="EC223" s="182"/>
      <c r="ED223" s="182"/>
      <c r="EE223" s="182"/>
      <c r="EF223" s="182"/>
      <c r="EG223" s="182"/>
      <c r="EH223" s="182"/>
      <c r="EI223" s="182"/>
      <c r="EJ223" s="182"/>
      <c r="EK223" s="182"/>
      <c r="EL223" s="182"/>
      <c r="EM223" s="182"/>
      <c r="EN223" s="182"/>
      <c r="EO223" s="182"/>
      <c r="EP223" s="182"/>
      <c r="EQ223" s="182"/>
      <c r="ER223" s="182"/>
      <c r="ES223" s="182"/>
      <c r="ET223" s="182"/>
      <c r="EU223" s="182"/>
      <c r="EV223" s="182"/>
      <c r="EW223" s="182"/>
      <c r="EX223" s="182"/>
      <c r="EY223" s="182"/>
      <c r="EZ223" s="182"/>
      <c r="FA223" s="182"/>
      <c r="FB223" s="182"/>
      <c r="FC223" s="182"/>
      <c r="FD223" s="182"/>
      <c r="FE223" s="182"/>
      <c r="FF223" s="182"/>
      <c r="FG223" s="182"/>
      <c r="FH223" s="182"/>
      <c r="FI223" s="182"/>
      <c r="FJ223" s="182"/>
      <c r="FK223" s="182"/>
      <c r="FL223" s="182"/>
      <c r="FM223" s="182"/>
      <c r="FN223" s="182"/>
      <c r="FO223" s="182"/>
      <c r="FP223" s="182"/>
      <c r="FQ223" s="182"/>
      <c r="FR223" s="182"/>
      <c r="FS223" s="182"/>
      <c r="FT223" s="182"/>
      <c r="FU223" s="182"/>
      <c r="FV223" s="182"/>
      <c r="FW223" s="182"/>
      <c r="FX223" s="182"/>
      <c r="FY223" s="182"/>
      <c r="FZ223" s="182"/>
      <c r="GA223" s="182"/>
      <c r="GB223" s="182"/>
      <c r="GC223" s="182"/>
      <c r="GD223" s="182"/>
      <c r="GE223" s="182"/>
      <c r="GF223" s="182"/>
      <c r="GG223" s="182"/>
      <c r="GH223" s="182"/>
      <c r="GI223" s="182"/>
      <c r="GJ223" s="182"/>
      <c r="GK223" s="182"/>
      <c r="GL223" s="182"/>
      <c r="GM223" s="182"/>
      <c r="GN223" s="182"/>
      <c r="GO223" s="182"/>
      <c r="GP223" s="182"/>
      <c r="GQ223" s="182"/>
      <c r="GR223" s="182"/>
      <c r="GS223" s="182"/>
      <c r="GT223" s="182"/>
      <c r="GU223" s="182"/>
      <c r="GV223" s="182"/>
      <c r="GW223" s="182"/>
      <c r="GX223" s="182"/>
      <c r="GY223" s="182"/>
      <c r="GZ223" s="182"/>
      <c r="HA223" s="182"/>
      <c r="HB223" s="182"/>
      <c r="HC223" s="182"/>
      <c r="HD223" s="182"/>
      <c r="HE223" s="182"/>
      <c r="HF223" s="182"/>
      <c r="HG223" s="182"/>
      <c r="HH223" s="182"/>
      <c r="HI223" s="182"/>
      <c r="HJ223" s="182"/>
      <c r="HK223" s="182"/>
      <c r="HL223" s="182"/>
      <c r="HM223" s="182"/>
      <c r="HN223" s="182"/>
      <c r="HO223" s="182"/>
      <c r="HP223" s="182"/>
      <c r="HQ223" s="182"/>
      <c r="HR223" s="182"/>
      <c r="HS223" s="182"/>
      <c r="HT223" s="182"/>
      <c r="HU223" s="182"/>
      <c r="HV223" s="182"/>
      <c r="HW223" s="182"/>
      <c r="HX223" s="182"/>
      <c r="HY223" s="182"/>
      <c r="HZ223" s="182"/>
      <c r="IA223" s="182"/>
      <c r="IB223" s="182"/>
      <c r="IC223" s="182"/>
      <c r="ID223" s="182"/>
      <c r="IE223" s="182"/>
      <c r="IF223" s="182"/>
      <c r="IG223" s="182"/>
      <c r="IH223" s="182"/>
      <c r="II223" s="182"/>
      <c r="IJ223" s="182"/>
      <c r="IK223" s="182"/>
      <c r="IL223" s="182"/>
      <c r="IM223" s="182"/>
      <c r="IN223" s="182"/>
      <c r="IO223" s="182"/>
      <c r="IP223" s="182"/>
      <c r="IQ223" s="182"/>
      <c r="IR223" s="182"/>
      <c r="IS223" s="182"/>
      <c r="IT223" s="182"/>
      <c r="IU223" s="182"/>
      <c r="IV223" s="182"/>
      <c r="IW223" s="182"/>
      <c r="IX223" s="182"/>
      <c r="IY223" s="182"/>
      <c r="IZ223" s="182"/>
      <c r="JA223" s="182"/>
      <c r="JB223" s="182"/>
      <c r="JC223" s="182"/>
      <c r="JD223" s="182"/>
      <c r="JE223" s="182"/>
      <c r="JF223" s="182"/>
      <c r="JG223" s="182"/>
      <c r="JH223" s="182"/>
      <c r="JI223" s="182"/>
      <c r="JJ223" s="182"/>
      <c r="JK223" s="182"/>
      <c r="JL223" s="182"/>
      <c r="JM223" s="182"/>
      <c r="JN223" s="182"/>
      <c r="JO223" s="182"/>
      <c r="JP223" s="182"/>
      <c r="JQ223" s="182"/>
      <c r="JR223" s="182"/>
      <c r="JS223" s="182"/>
      <c r="JT223" s="182"/>
      <c r="JU223" s="182"/>
      <c r="JV223" s="182"/>
      <c r="JW223" s="182"/>
      <c r="JX223" s="182"/>
      <c r="JY223" s="182"/>
      <c r="JZ223" s="182"/>
      <c r="KA223" s="182"/>
      <c r="KB223" s="182"/>
    </row>
    <row r="224" spans="1:288" s="158" customFormat="1" ht="16.5" customHeight="1" thickBot="1" x14ac:dyDescent="0.4">
      <c r="A224" s="180"/>
      <c r="B224" s="551" t="s">
        <v>33</v>
      </c>
      <c r="C224" s="552"/>
      <c r="D224" s="553"/>
      <c r="E224" s="347"/>
      <c r="F224" s="348"/>
      <c r="G224" s="349"/>
      <c r="H224" s="348"/>
      <c r="I224" s="350"/>
      <c r="J224" s="351"/>
      <c r="K224" s="346"/>
      <c r="L224" s="352"/>
      <c r="M224" s="352"/>
      <c r="N224" s="352"/>
      <c r="O224" s="352"/>
      <c r="P224" s="352"/>
      <c r="Q224" s="352"/>
      <c r="R224" s="352"/>
      <c r="S224" s="352"/>
      <c r="T224" s="352"/>
      <c r="U224" s="352"/>
      <c r="V224" s="352"/>
      <c r="W224" s="352"/>
      <c r="X224" s="352"/>
      <c r="Y224" s="352"/>
      <c r="Z224" s="352"/>
      <c r="AA224" s="352"/>
      <c r="AB224" s="352"/>
      <c r="AC224" s="353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82"/>
      <c r="AN224" s="182"/>
      <c r="AO224" s="182"/>
      <c r="AP224" s="182"/>
      <c r="AQ224" s="182"/>
      <c r="AR224" s="182"/>
      <c r="AS224" s="182"/>
      <c r="AT224" s="182"/>
      <c r="AU224" s="182"/>
      <c r="AV224" s="182"/>
      <c r="AW224" s="182"/>
      <c r="AX224" s="182"/>
      <c r="AY224" s="182"/>
      <c r="AZ224" s="182"/>
      <c r="BA224" s="182"/>
      <c r="BB224" s="182"/>
      <c r="BC224" s="182"/>
      <c r="BD224" s="182"/>
      <c r="BE224" s="182"/>
      <c r="BF224" s="182"/>
      <c r="BG224" s="182"/>
      <c r="BH224" s="182"/>
      <c r="BI224" s="182"/>
      <c r="BJ224" s="182"/>
      <c r="BK224" s="182"/>
      <c r="BL224" s="182"/>
      <c r="BM224" s="182"/>
      <c r="BN224" s="182"/>
      <c r="BO224" s="182"/>
      <c r="BP224" s="182"/>
      <c r="BQ224" s="182"/>
      <c r="BR224" s="182"/>
      <c r="BS224" s="182"/>
      <c r="BT224" s="182"/>
      <c r="BU224" s="182"/>
      <c r="BV224" s="182"/>
      <c r="BW224" s="182"/>
      <c r="BX224" s="182"/>
      <c r="BY224" s="182"/>
      <c r="BZ224" s="182"/>
      <c r="CA224" s="182"/>
      <c r="CB224" s="182"/>
      <c r="CC224" s="182"/>
      <c r="CD224" s="182"/>
      <c r="CE224" s="182"/>
      <c r="CF224" s="182"/>
      <c r="CG224" s="182"/>
      <c r="CH224" s="182"/>
      <c r="CI224" s="182"/>
      <c r="CJ224" s="182"/>
      <c r="CK224" s="182"/>
      <c r="CL224" s="182"/>
      <c r="CM224" s="182"/>
      <c r="CN224" s="182"/>
      <c r="CO224" s="182"/>
      <c r="CP224" s="182"/>
      <c r="CQ224" s="182"/>
      <c r="CR224" s="182"/>
      <c r="CS224" s="182"/>
      <c r="CT224" s="182"/>
      <c r="CU224" s="182"/>
      <c r="CV224" s="182"/>
      <c r="CW224" s="182"/>
      <c r="CX224" s="182"/>
      <c r="CY224" s="182"/>
      <c r="CZ224" s="182"/>
      <c r="DA224" s="182"/>
      <c r="DB224" s="182"/>
      <c r="DC224" s="182"/>
      <c r="DD224" s="182"/>
      <c r="DE224" s="182"/>
      <c r="DF224" s="182"/>
      <c r="DG224" s="182"/>
      <c r="DH224" s="182"/>
      <c r="DI224" s="182"/>
      <c r="DJ224" s="182"/>
      <c r="DK224" s="182"/>
      <c r="DL224" s="182"/>
      <c r="DM224" s="182"/>
      <c r="DN224" s="182"/>
      <c r="DO224" s="182"/>
      <c r="DP224" s="182"/>
      <c r="DQ224" s="182"/>
      <c r="DR224" s="182"/>
      <c r="DS224" s="182"/>
      <c r="DT224" s="182"/>
      <c r="DU224" s="182"/>
      <c r="DV224" s="182"/>
      <c r="DW224" s="182"/>
      <c r="DX224" s="182"/>
      <c r="DY224" s="182"/>
      <c r="DZ224" s="182"/>
      <c r="EA224" s="182"/>
      <c r="EB224" s="182"/>
      <c r="EC224" s="182"/>
      <c r="ED224" s="182"/>
      <c r="EE224" s="182"/>
      <c r="EF224" s="182"/>
      <c r="EG224" s="182"/>
      <c r="EH224" s="182"/>
      <c r="EI224" s="182"/>
      <c r="EJ224" s="182"/>
      <c r="EK224" s="182"/>
      <c r="EL224" s="182"/>
      <c r="EM224" s="182"/>
      <c r="EN224" s="182"/>
      <c r="EO224" s="182"/>
      <c r="EP224" s="182"/>
      <c r="EQ224" s="182"/>
      <c r="ER224" s="182"/>
      <c r="ES224" s="182"/>
      <c r="ET224" s="182"/>
      <c r="EU224" s="182"/>
      <c r="EV224" s="182"/>
      <c r="EW224" s="182"/>
      <c r="EX224" s="182"/>
      <c r="EY224" s="182"/>
      <c r="EZ224" s="182"/>
      <c r="FA224" s="182"/>
      <c r="FB224" s="182"/>
      <c r="FC224" s="182"/>
      <c r="FD224" s="182"/>
      <c r="FE224" s="182"/>
      <c r="FF224" s="182"/>
      <c r="FG224" s="182"/>
      <c r="FH224" s="182"/>
      <c r="FI224" s="182"/>
      <c r="FJ224" s="182"/>
      <c r="FK224" s="182"/>
      <c r="FL224" s="182"/>
      <c r="FM224" s="182"/>
      <c r="FN224" s="182"/>
      <c r="FO224" s="182"/>
      <c r="FP224" s="182"/>
      <c r="FQ224" s="182"/>
      <c r="FR224" s="182"/>
      <c r="FS224" s="182"/>
      <c r="FT224" s="182"/>
      <c r="FU224" s="182"/>
      <c r="FV224" s="182"/>
      <c r="FW224" s="182"/>
      <c r="FX224" s="182"/>
      <c r="FY224" s="182"/>
      <c r="FZ224" s="182"/>
      <c r="GA224" s="182"/>
      <c r="GB224" s="182"/>
      <c r="GC224" s="182"/>
      <c r="GD224" s="182"/>
      <c r="GE224" s="182"/>
      <c r="GF224" s="182"/>
      <c r="GG224" s="182"/>
      <c r="GH224" s="182"/>
      <c r="GI224" s="182"/>
      <c r="GJ224" s="182"/>
      <c r="GK224" s="182"/>
      <c r="GL224" s="182"/>
      <c r="GM224" s="182"/>
      <c r="GN224" s="182"/>
      <c r="GO224" s="182"/>
      <c r="GP224" s="182"/>
      <c r="GQ224" s="182"/>
      <c r="GR224" s="182"/>
      <c r="GS224" s="182"/>
      <c r="GT224" s="182"/>
      <c r="GU224" s="182"/>
      <c r="GV224" s="182"/>
      <c r="GW224" s="182"/>
      <c r="GX224" s="182"/>
      <c r="GY224" s="182"/>
      <c r="GZ224" s="182"/>
      <c r="HA224" s="182"/>
      <c r="HB224" s="182"/>
      <c r="HC224" s="182"/>
      <c r="HD224" s="182"/>
      <c r="HE224" s="182"/>
      <c r="HF224" s="182"/>
      <c r="HG224" s="182"/>
      <c r="HH224" s="182"/>
      <c r="HI224" s="182"/>
      <c r="HJ224" s="182"/>
      <c r="HK224" s="182"/>
      <c r="HL224" s="182"/>
      <c r="HM224" s="182"/>
      <c r="HN224" s="182"/>
      <c r="HO224" s="182"/>
      <c r="HP224" s="182"/>
      <c r="HQ224" s="182"/>
      <c r="HR224" s="182"/>
      <c r="HS224" s="182"/>
      <c r="HT224" s="182"/>
      <c r="HU224" s="182"/>
      <c r="HV224" s="182"/>
      <c r="HW224" s="182"/>
      <c r="HX224" s="182"/>
      <c r="HY224" s="182"/>
      <c r="HZ224" s="182"/>
      <c r="IA224" s="182"/>
      <c r="IB224" s="182"/>
      <c r="IC224" s="182"/>
      <c r="ID224" s="182"/>
      <c r="IE224" s="182"/>
      <c r="IF224" s="182"/>
      <c r="IG224" s="182"/>
      <c r="IH224" s="182"/>
      <c r="II224" s="182"/>
      <c r="IJ224" s="182"/>
      <c r="IK224" s="182"/>
      <c r="IL224" s="182"/>
      <c r="IM224" s="182"/>
      <c r="IN224" s="182"/>
      <c r="IO224" s="182"/>
      <c r="IP224" s="182"/>
      <c r="IQ224" s="182"/>
      <c r="IR224" s="182"/>
      <c r="IS224" s="182"/>
      <c r="IT224" s="182"/>
      <c r="IU224" s="182"/>
      <c r="IV224" s="182"/>
      <c r="IW224" s="182"/>
      <c r="IX224" s="182"/>
      <c r="IY224" s="182"/>
      <c r="IZ224" s="182"/>
      <c r="JA224" s="182"/>
      <c r="JB224" s="182"/>
      <c r="JC224" s="182"/>
      <c r="JD224" s="182"/>
      <c r="JE224" s="182"/>
      <c r="JF224" s="182"/>
      <c r="JG224" s="182"/>
      <c r="JH224" s="182"/>
      <c r="JI224" s="182"/>
      <c r="JJ224" s="182"/>
      <c r="JK224" s="182"/>
      <c r="JL224" s="182"/>
      <c r="JM224" s="182"/>
      <c r="JN224" s="182"/>
      <c r="JO224" s="182"/>
      <c r="JP224" s="182"/>
      <c r="JQ224" s="182"/>
      <c r="JR224" s="182"/>
      <c r="JS224" s="182"/>
      <c r="JT224" s="182"/>
      <c r="JU224" s="182"/>
      <c r="JV224" s="182"/>
      <c r="JW224" s="182"/>
      <c r="JX224" s="182"/>
      <c r="JY224" s="182"/>
      <c r="JZ224" s="182"/>
      <c r="KA224" s="182"/>
      <c r="KB224" s="182"/>
    </row>
    <row r="225" spans="1:288" s="158" customFormat="1" ht="12.5" customHeight="1" x14ac:dyDescent="0.25">
      <c r="A225" s="180"/>
      <c r="B225" s="554" t="s">
        <v>8</v>
      </c>
      <c r="C225" s="555"/>
      <c r="D225" s="556"/>
      <c r="E225" s="354">
        <f>IF('7990NTP-P'!E77&gt;0,'7990NTP-P'!E77-'7990NTP-P'!C77-'7990NTP-P'!D77,0)</f>
        <v>0</v>
      </c>
      <c r="F225" s="355">
        <f t="shared" ref="F225:F231" si="5">G225+H225+I225</f>
        <v>0</v>
      </c>
      <c r="G225" s="356">
        <f>C$18+C$21+C$23+C$26+C$29+C$32+C$35+C$38+C$41+C$44+C$47+C$50+C$53+C$56+C$59+C$62+C$65+C$68+C$71+C$74+C$79+C$82+C$85+C$88+C$91+C$94+C$97+C$100+C$103+C$106+C$109+C$114+C$119+C$122+C$125+C$128</f>
        <v>0</v>
      </c>
      <c r="H225" s="357">
        <f>C$19+C$24+C$27+C$30+C$33+C77+C$36+C$39+C$42+C$45+C$48+C$51+C$54+C$66+C$69+C$72+C$75+C$80+C$83+C$86+C$101+C$104+C117+C131</f>
        <v>0</v>
      </c>
      <c r="I225" s="358">
        <f>C$57+C$60+C$63+C$89+C$92+C$95+C$98+C$107+C$110+C$115+C$120+C$123+C$126+C$129+C112</f>
        <v>0</v>
      </c>
      <c r="J225" s="359"/>
      <c r="K225" s="346"/>
      <c r="L225" s="161"/>
      <c r="M225" s="161"/>
      <c r="N225" s="161"/>
      <c r="O225" s="360"/>
      <c r="P225" s="360"/>
      <c r="Q225" s="360"/>
      <c r="R225" s="360"/>
      <c r="S225" s="360"/>
      <c r="T225" s="360"/>
      <c r="U225" s="360"/>
      <c r="V225" s="360"/>
      <c r="W225" s="360"/>
      <c r="X225" s="360"/>
      <c r="Y225" s="360"/>
      <c r="Z225" s="360"/>
      <c r="AA225" s="360"/>
      <c r="AB225" s="360"/>
      <c r="AC225" s="353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82"/>
      <c r="AN225" s="182"/>
      <c r="AO225" s="182"/>
      <c r="AP225" s="182"/>
      <c r="AQ225" s="182"/>
      <c r="AR225" s="182"/>
      <c r="AS225" s="182"/>
      <c r="AT225" s="182"/>
      <c r="AU225" s="182"/>
      <c r="AV225" s="182"/>
      <c r="AW225" s="182"/>
      <c r="AX225" s="182"/>
      <c r="AY225" s="182"/>
      <c r="AZ225" s="182"/>
      <c r="BA225" s="182"/>
      <c r="BB225" s="182"/>
      <c r="BC225" s="182"/>
      <c r="BD225" s="182"/>
      <c r="BE225" s="182"/>
      <c r="BF225" s="182"/>
      <c r="BG225" s="182"/>
      <c r="BH225" s="182"/>
      <c r="BI225" s="182"/>
      <c r="BJ225" s="182"/>
      <c r="BK225" s="182"/>
      <c r="BL225" s="182"/>
      <c r="BM225" s="182"/>
      <c r="BN225" s="182"/>
      <c r="BO225" s="182"/>
      <c r="BP225" s="182"/>
      <c r="BQ225" s="182"/>
      <c r="BR225" s="182"/>
      <c r="BS225" s="182"/>
      <c r="BT225" s="182"/>
      <c r="BU225" s="182"/>
      <c r="BV225" s="182"/>
      <c r="BW225" s="182"/>
      <c r="BX225" s="182"/>
      <c r="BY225" s="182"/>
      <c r="BZ225" s="182"/>
      <c r="CA225" s="182"/>
      <c r="CB225" s="182"/>
      <c r="CC225" s="182"/>
      <c r="CD225" s="182"/>
      <c r="CE225" s="182"/>
      <c r="CF225" s="182"/>
      <c r="CG225" s="182"/>
      <c r="CH225" s="182"/>
      <c r="CI225" s="182"/>
      <c r="CJ225" s="182"/>
      <c r="CK225" s="182"/>
      <c r="CL225" s="182"/>
      <c r="CM225" s="182"/>
      <c r="CN225" s="182"/>
      <c r="CO225" s="182"/>
      <c r="CP225" s="182"/>
      <c r="CQ225" s="182"/>
      <c r="CR225" s="182"/>
      <c r="CS225" s="182"/>
      <c r="CT225" s="182"/>
      <c r="CU225" s="182"/>
      <c r="CV225" s="182"/>
      <c r="CW225" s="182"/>
      <c r="CX225" s="182"/>
      <c r="CY225" s="182"/>
      <c r="CZ225" s="182"/>
      <c r="DA225" s="182"/>
      <c r="DB225" s="182"/>
      <c r="DC225" s="182"/>
      <c r="DD225" s="182"/>
      <c r="DE225" s="182"/>
      <c r="DF225" s="182"/>
      <c r="DG225" s="182"/>
      <c r="DH225" s="182"/>
      <c r="DI225" s="182"/>
      <c r="DJ225" s="182"/>
      <c r="DK225" s="182"/>
      <c r="DL225" s="182"/>
      <c r="DM225" s="182"/>
      <c r="DN225" s="182"/>
      <c r="DO225" s="182"/>
      <c r="DP225" s="182"/>
      <c r="DQ225" s="182"/>
      <c r="DR225" s="182"/>
      <c r="DS225" s="182"/>
      <c r="DT225" s="182"/>
      <c r="DU225" s="182"/>
      <c r="DV225" s="182"/>
      <c r="DW225" s="182"/>
      <c r="DX225" s="182"/>
      <c r="DY225" s="182"/>
      <c r="DZ225" s="182"/>
      <c r="EA225" s="182"/>
      <c r="EB225" s="182"/>
      <c r="EC225" s="182"/>
      <c r="ED225" s="182"/>
      <c r="EE225" s="182"/>
      <c r="EF225" s="182"/>
      <c r="EG225" s="182"/>
      <c r="EH225" s="182"/>
      <c r="EI225" s="182"/>
      <c r="EJ225" s="182"/>
      <c r="EK225" s="182"/>
      <c r="EL225" s="182"/>
      <c r="EM225" s="182"/>
      <c r="EN225" s="182"/>
      <c r="EO225" s="182"/>
      <c r="EP225" s="182"/>
      <c r="EQ225" s="182"/>
      <c r="ER225" s="182"/>
      <c r="ES225" s="182"/>
      <c r="ET225" s="182"/>
      <c r="EU225" s="182"/>
      <c r="EV225" s="182"/>
      <c r="EW225" s="182"/>
      <c r="EX225" s="182"/>
      <c r="EY225" s="182"/>
      <c r="EZ225" s="182"/>
      <c r="FA225" s="182"/>
      <c r="FB225" s="182"/>
      <c r="FC225" s="182"/>
      <c r="FD225" s="182"/>
      <c r="FE225" s="182"/>
      <c r="FF225" s="182"/>
      <c r="FG225" s="182"/>
      <c r="FH225" s="182"/>
      <c r="FI225" s="182"/>
      <c r="FJ225" s="182"/>
      <c r="FK225" s="182"/>
      <c r="FL225" s="182"/>
      <c r="FM225" s="182"/>
      <c r="FN225" s="182"/>
      <c r="FO225" s="182"/>
      <c r="FP225" s="182"/>
      <c r="FQ225" s="182"/>
      <c r="FR225" s="182"/>
      <c r="FS225" s="182"/>
      <c r="FT225" s="182"/>
      <c r="FU225" s="182"/>
      <c r="FV225" s="182"/>
      <c r="FW225" s="182"/>
      <c r="FX225" s="182"/>
      <c r="FY225" s="182"/>
      <c r="FZ225" s="182"/>
      <c r="GA225" s="182"/>
      <c r="GB225" s="182"/>
      <c r="GC225" s="182"/>
      <c r="GD225" s="182"/>
      <c r="GE225" s="182"/>
      <c r="GF225" s="182"/>
      <c r="GG225" s="182"/>
      <c r="GH225" s="182"/>
      <c r="GI225" s="182"/>
      <c r="GJ225" s="182"/>
      <c r="GK225" s="182"/>
      <c r="GL225" s="182"/>
      <c r="GM225" s="182"/>
      <c r="GN225" s="182"/>
      <c r="GO225" s="182"/>
      <c r="GP225" s="182"/>
      <c r="GQ225" s="182"/>
      <c r="GR225" s="182"/>
      <c r="GS225" s="182"/>
      <c r="GT225" s="182"/>
      <c r="GU225" s="182"/>
      <c r="GV225" s="182"/>
      <c r="GW225" s="182"/>
      <c r="GX225" s="182"/>
      <c r="GY225" s="182"/>
      <c r="GZ225" s="182"/>
      <c r="HA225" s="182"/>
      <c r="HB225" s="182"/>
      <c r="HC225" s="182"/>
      <c r="HD225" s="182"/>
      <c r="HE225" s="182"/>
      <c r="HF225" s="182"/>
      <c r="HG225" s="182"/>
      <c r="HH225" s="182"/>
      <c r="HI225" s="182"/>
      <c r="HJ225" s="182"/>
      <c r="HK225" s="182"/>
      <c r="HL225" s="182"/>
      <c r="HM225" s="182"/>
      <c r="HN225" s="182"/>
      <c r="HO225" s="182"/>
      <c r="HP225" s="182"/>
      <c r="HQ225" s="182"/>
      <c r="HR225" s="182"/>
      <c r="HS225" s="182"/>
      <c r="HT225" s="182"/>
      <c r="HU225" s="182"/>
      <c r="HV225" s="182"/>
      <c r="HW225" s="182"/>
      <c r="HX225" s="182"/>
      <c r="HY225" s="182"/>
      <c r="HZ225" s="182"/>
      <c r="IA225" s="182"/>
      <c r="IB225" s="182"/>
      <c r="IC225" s="182"/>
      <c r="ID225" s="182"/>
      <c r="IE225" s="182"/>
      <c r="IF225" s="182"/>
      <c r="IG225" s="182"/>
      <c r="IH225" s="182"/>
      <c r="II225" s="182"/>
      <c r="IJ225" s="182"/>
      <c r="IK225" s="182"/>
      <c r="IL225" s="182"/>
      <c r="IM225" s="182"/>
      <c r="IN225" s="182"/>
      <c r="IO225" s="182"/>
      <c r="IP225" s="182"/>
      <c r="IQ225" s="182"/>
      <c r="IR225" s="182"/>
      <c r="IS225" s="182"/>
      <c r="IT225" s="182"/>
      <c r="IU225" s="182"/>
      <c r="IV225" s="182"/>
      <c r="IW225" s="182"/>
      <c r="IX225" s="182"/>
      <c r="IY225" s="182"/>
      <c r="IZ225" s="182"/>
      <c r="JA225" s="182"/>
      <c r="JB225" s="182"/>
      <c r="JC225" s="182"/>
      <c r="JD225" s="182"/>
      <c r="JE225" s="182"/>
      <c r="JF225" s="182"/>
      <c r="JG225" s="182"/>
      <c r="JH225" s="182"/>
      <c r="JI225" s="182"/>
      <c r="JJ225" s="182"/>
      <c r="JK225" s="182"/>
      <c r="JL225" s="182"/>
      <c r="JM225" s="182"/>
      <c r="JN225" s="182"/>
      <c r="JO225" s="182"/>
      <c r="JP225" s="182"/>
      <c r="JQ225" s="182"/>
      <c r="JR225" s="182"/>
      <c r="JS225" s="182"/>
      <c r="JT225" s="182"/>
      <c r="JU225" s="182"/>
      <c r="JV225" s="182"/>
      <c r="JW225" s="182"/>
      <c r="JX225" s="182"/>
      <c r="JY225" s="182"/>
      <c r="JZ225" s="182"/>
      <c r="KA225" s="182"/>
      <c r="KB225" s="182"/>
    </row>
    <row r="226" spans="1:288" s="158" customFormat="1" ht="12.5" customHeight="1" x14ac:dyDescent="0.25">
      <c r="A226" s="180"/>
      <c r="B226" s="554" t="s">
        <v>9</v>
      </c>
      <c r="C226" s="555"/>
      <c r="D226" s="556"/>
      <c r="E226" s="276">
        <f>'7990NTP-P'!E78-E234-E242</f>
        <v>0</v>
      </c>
      <c r="F226" s="361">
        <f t="shared" si="5"/>
        <v>0</v>
      </c>
      <c r="G226" s="356">
        <f>G$18+G$21+G$23+G$26+G$29+G$32+G$35+G$38+G$41+G$44+G$47+G$50+G$53+G$56+G$59+G$62+G$65+G$68+G$71+G$74+G$79+G$82+G$85+G$88+G$91+G$94+G$97+G$100+G$103+G$106+G$109+G$114+G$119+G$122+G$125+G$128</f>
        <v>0</v>
      </c>
      <c r="H226" s="357">
        <f>G$19+G$24+G$27+G$30+G$33+G$36+G$39+G$42+G$45+G$48+G$51+G$54+G$66+G$69+G$72+G$75+G77+G$80+G$83+G$86+G89+G$101+G$104</f>
        <v>0</v>
      </c>
      <c r="I226" s="625">
        <f>G$57+G$60+G$63+G$92+G$95+G$98+G$107+G$110+G$115+G117+G$120+G$123+G$126+G$129+G112+G131</f>
        <v>0</v>
      </c>
      <c r="J226" s="359"/>
      <c r="K226" s="346"/>
      <c r="L226" s="161"/>
      <c r="M226" s="161"/>
      <c r="N226" s="161"/>
      <c r="O226" s="360"/>
      <c r="P226" s="360"/>
      <c r="Q226" s="360"/>
      <c r="R226" s="360"/>
      <c r="S226" s="360"/>
      <c r="T226" s="360"/>
      <c r="U226" s="360"/>
      <c r="V226" s="360"/>
      <c r="W226" s="360"/>
      <c r="X226" s="360"/>
      <c r="Y226" s="360"/>
      <c r="Z226" s="360"/>
      <c r="AA226" s="360"/>
      <c r="AB226" s="360"/>
      <c r="AC226" s="353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82"/>
      <c r="AN226" s="182"/>
      <c r="AO226" s="182"/>
      <c r="AP226" s="182"/>
      <c r="AQ226" s="182"/>
      <c r="AR226" s="182"/>
      <c r="AS226" s="182"/>
      <c r="AT226" s="182"/>
      <c r="AU226" s="182"/>
      <c r="AV226" s="182"/>
      <c r="AW226" s="182"/>
      <c r="AX226" s="182"/>
      <c r="AY226" s="182"/>
      <c r="AZ226" s="182"/>
      <c r="BA226" s="182"/>
      <c r="BB226" s="182"/>
      <c r="BC226" s="182"/>
      <c r="BD226" s="182"/>
      <c r="BE226" s="182"/>
      <c r="BF226" s="182"/>
      <c r="BG226" s="182"/>
      <c r="BH226" s="182"/>
      <c r="BI226" s="182"/>
      <c r="BJ226" s="182"/>
      <c r="BK226" s="182"/>
      <c r="BL226" s="182"/>
      <c r="BM226" s="182"/>
      <c r="BN226" s="182"/>
      <c r="BO226" s="182"/>
      <c r="BP226" s="182"/>
      <c r="BQ226" s="182"/>
      <c r="BR226" s="182"/>
      <c r="BS226" s="182"/>
      <c r="BT226" s="182"/>
      <c r="BU226" s="182"/>
      <c r="BV226" s="182"/>
      <c r="BW226" s="182"/>
      <c r="BX226" s="182"/>
      <c r="BY226" s="182"/>
      <c r="BZ226" s="182"/>
      <c r="CA226" s="182"/>
      <c r="CB226" s="182"/>
      <c r="CC226" s="182"/>
      <c r="CD226" s="182"/>
      <c r="CE226" s="182"/>
      <c r="CF226" s="182"/>
      <c r="CG226" s="182"/>
      <c r="CH226" s="182"/>
      <c r="CI226" s="182"/>
      <c r="CJ226" s="182"/>
      <c r="CK226" s="182"/>
      <c r="CL226" s="182"/>
      <c r="CM226" s="182"/>
      <c r="CN226" s="182"/>
      <c r="CO226" s="182"/>
      <c r="CP226" s="182"/>
      <c r="CQ226" s="182"/>
      <c r="CR226" s="182"/>
      <c r="CS226" s="182"/>
      <c r="CT226" s="182"/>
      <c r="CU226" s="182"/>
      <c r="CV226" s="182"/>
      <c r="CW226" s="182"/>
      <c r="CX226" s="182"/>
      <c r="CY226" s="182"/>
      <c r="CZ226" s="182"/>
      <c r="DA226" s="182"/>
      <c r="DB226" s="182"/>
      <c r="DC226" s="182"/>
      <c r="DD226" s="182"/>
      <c r="DE226" s="182"/>
      <c r="DF226" s="182"/>
      <c r="DG226" s="182"/>
      <c r="DH226" s="182"/>
      <c r="DI226" s="182"/>
      <c r="DJ226" s="182"/>
      <c r="DK226" s="182"/>
      <c r="DL226" s="182"/>
      <c r="DM226" s="182"/>
      <c r="DN226" s="182"/>
      <c r="DO226" s="182"/>
      <c r="DP226" s="182"/>
      <c r="DQ226" s="182"/>
      <c r="DR226" s="182"/>
      <c r="DS226" s="182"/>
      <c r="DT226" s="182"/>
      <c r="DU226" s="182"/>
      <c r="DV226" s="182"/>
      <c r="DW226" s="182"/>
      <c r="DX226" s="182"/>
      <c r="DY226" s="182"/>
      <c r="DZ226" s="182"/>
      <c r="EA226" s="182"/>
      <c r="EB226" s="182"/>
      <c r="EC226" s="182"/>
      <c r="ED226" s="182"/>
      <c r="EE226" s="182"/>
      <c r="EF226" s="182"/>
      <c r="EG226" s="182"/>
      <c r="EH226" s="182"/>
      <c r="EI226" s="182"/>
      <c r="EJ226" s="182"/>
      <c r="EK226" s="182"/>
      <c r="EL226" s="182"/>
      <c r="EM226" s="182"/>
      <c r="EN226" s="182"/>
      <c r="EO226" s="182"/>
      <c r="EP226" s="182"/>
      <c r="EQ226" s="182"/>
      <c r="ER226" s="182"/>
      <c r="ES226" s="182"/>
      <c r="ET226" s="182"/>
      <c r="EU226" s="182"/>
      <c r="EV226" s="182"/>
      <c r="EW226" s="182"/>
      <c r="EX226" s="182"/>
      <c r="EY226" s="182"/>
      <c r="EZ226" s="182"/>
      <c r="FA226" s="182"/>
      <c r="FB226" s="182"/>
      <c r="FC226" s="182"/>
      <c r="FD226" s="182"/>
      <c r="FE226" s="182"/>
      <c r="FF226" s="182"/>
      <c r="FG226" s="182"/>
      <c r="FH226" s="182"/>
      <c r="FI226" s="182"/>
      <c r="FJ226" s="182"/>
      <c r="FK226" s="182"/>
      <c r="FL226" s="182"/>
      <c r="FM226" s="182"/>
      <c r="FN226" s="182"/>
      <c r="FO226" s="182"/>
      <c r="FP226" s="182"/>
      <c r="FQ226" s="182"/>
      <c r="FR226" s="182"/>
      <c r="FS226" s="182"/>
      <c r="FT226" s="182"/>
      <c r="FU226" s="182"/>
      <c r="FV226" s="182"/>
      <c r="FW226" s="182"/>
      <c r="FX226" s="182"/>
      <c r="FY226" s="182"/>
      <c r="FZ226" s="182"/>
      <c r="GA226" s="182"/>
      <c r="GB226" s="182"/>
      <c r="GC226" s="182"/>
      <c r="GD226" s="182"/>
      <c r="GE226" s="182"/>
      <c r="GF226" s="182"/>
      <c r="GG226" s="182"/>
      <c r="GH226" s="182"/>
      <c r="GI226" s="182"/>
      <c r="GJ226" s="182"/>
      <c r="GK226" s="182"/>
      <c r="GL226" s="182"/>
      <c r="GM226" s="182"/>
      <c r="GN226" s="182"/>
      <c r="GO226" s="182"/>
      <c r="GP226" s="182"/>
      <c r="GQ226" s="182"/>
      <c r="GR226" s="182"/>
      <c r="GS226" s="182"/>
      <c r="GT226" s="182"/>
      <c r="GU226" s="182"/>
      <c r="GV226" s="182"/>
      <c r="GW226" s="182"/>
      <c r="GX226" s="182"/>
      <c r="GY226" s="182"/>
      <c r="GZ226" s="182"/>
      <c r="HA226" s="182"/>
      <c r="HB226" s="182"/>
      <c r="HC226" s="182"/>
      <c r="HD226" s="182"/>
      <c r="HE226" s="182"/>
      <c r="HF226" s="182"/>
      <c r="HG226" s="182"/>
      <c r="HH226" s="182"/>
      <c r="HI226" s="182"/>
      <c r="HJ226" s="182"/>
      <c r="HK226" s="182"/>
      <c r="HL226" s="182"/>
      <c r="HM226" s="182"/>
      <c r="HN226" s="182"/>
      <c r="HO226" s="182"/>
      <c r="HP226" s="182"/>
      <c r="HQ226" s="182"/>
      <c r="HR226" s="182"/>
      <c r="HS226" s="182"/>
      <c r="HT226" s="182"/>
      <c r="HU226" s="182"/>
      <c r="HV226" s="182"/>
      <c r="HW226" s="182"/>
      <c r="HX226" s="182"/>
      <c r="HY226" s="182"/>
      <c r="HZ226" s="182"/>
      <c r="IA226" s="182"/>
      <c r="IB226" s="182"/>
      <c r="IC226" s="182"/>
      <c r="ID226" s="182"/>
      <c r="IE226" s="182"/>
      <c r="IF226" s="182"/>
      <c r="IG226" s="182"/>
      <c r="IH226" s="182"/>
      <c r="II226" s="182"/>
      <c r="IJ226" s="182"/>
      <c r="IK226" s="182"/>
      <c r="IL226" s="182"/>
      <c r="IM226" s="182"/>
      <c r="IN226" s="182"/>
      <c r="IO226" s="182"/>
      <c r="IP226" s="182"/>
      <c r="IQ226" s="182"/>
      <c r="IR226" s="182"/>
      <c r="IS226" s="182"/>
      <c r="IT226" s="182"/>
      <c r="IU226" s="182"/>
      <c r="IV226" s="182"/>
      <c r="IW226" s="182"/>
      <c r="IX226" s="182"/>
      <c r="IY226" s="182"/>
      <c r="IZ226" s="182"/>
      <c r="JA226" s="182"/>
      <c r="JB226" s="182"/>
      <c r="JC226" s="182"/>
      <c r="JD226" s="182"/>
      <c r="JE226" s="182"/>
      <c r="JF226" s="182"/>
      <c r="JG226" s="182"/>
      <c r="JH226" s="182"/>
      <c r="JI226" s="182"/>
      <c r="JJ226" s="182"/>
      <c r="JK226" s="182"/>
      <c r="JL226" s="182"/>
      <c r="JM226" s="182"/>
      <c r="JN226" s="182"/>
      <c r="JO226" s="182"/>
      <c r="JP226" s="182"/>
      <c r="JQ226" s="182"/>
      <c r="JR226" s="182"/>
      <c r="JS226" s="182"/>
      <c r="JT226" s="182"/>
      <c r="JU226" s="182"/>
      <c r="JV226" s="182"/>
      <c r="JW226" s="182"/>
      <c r="JX226" s="182"/>
      <c r="JY226" s="182"/>
      <c r="JZ226" s="182"/>
      <c r="KA226" s="182"/>
      <c r="KB226" s="182"/>
    </row>
    <row r="227" spans="1:288" s="158" customFormat="1" ht="12.5" customHeight="1" x14ac:dyDescent="0.25">
      <c r="A227" s="180"/>
      <c r="B227" s="554" t="s">
        <v>10</v>
      </c>
      <c r="C227" s="555"/>
      <c r="D227" s="556"/>
      <c r="E227" s="276">
        <f>'7990NTP-P'!E79-E235-E243</f>
        <v>0</v>
      </c>
      <c r="F227" s="362">
        <f t="shared" si="5"/>
        <v>0</v>
      </c>
      <c r="G227" s="356">
        <f>K$18+K$21+K$23+K$26+K$29+K$32+K$35+K$38+K$41+K$44+K$47+K$50+K$53+K$56+K$59+K$62+K$65+K$68+K$71+K$74+K$79+K$82+K$85+K$88+K$91+K$94+K$97+K$100+K$103+K$106+K$109+K$114+K$119+K$122+K$125+K$128</f>
        <v>0</v>
      </c>
      <c r="H227" s="357">
        <f>K$19+K$24+K$27+K$30+K$33+K$36+K$39+K$42+K$45+K$48+K$51+K$54+K$66+K$69+K$72+K$75+K77+K$80+K$83+K$86+K89+K92+K95+K98+K$101+K$104</f>
        <v>0</v>
      </c>
      <c r="I227" s="625">
        <f>K$57+K$60+K$63+K$107+K$110+K$115+K117+K$120+K$123+K$126+K$129+K112+K131</f>
        <v>0</v>
      </c>
      <c r="J227" s="359"/>
      <c r="K227" s="346"/>
      <c r="L227" s="161"/>
      <c r="M227" s="161"/>
      <c r="N227" s="161"/>
      <c r="O227" s="360"/>
      <c r="P227" s="363"/>
      <c r="Q227" s="363"/>
      <c r="R227" s="363"/>
      <c r="S227" s="360"/>
      <c r="T227" s="363"/>
      <c r="U227" s="363"/>
      <c r="V227" s="363"/>
      <c r="W227" s="360"/>
      <c r="X227" s="363"/>
      <c r="Y227" s="363"/>
      <c r="Z227" s="363"/>
      <c r="AA227" s="360"/>
      <c r="AB227" s="363"/>
      <c r="AC227" s="353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82"/>
      <c r="AN227" s="182"/>
      <c r="AO227" s="182"/>
      <c r="AP227" s="182"/>
      <c r="AQ227" s="182"/>
      <c r="AR227" s="182"/>
      <c r="AS227" s="182"/>
      <c r="AT227" s="182"/>
      <c r="AU227" s="182"/>
      <c r="AV227" s="182"/>
      <c r="AW227" s="182"/>
      <c r="AX227" s="182"/>
      <c r="AY227" s="182"/>
      <c r="AZ227" s="182"/>
      <c r="BA227" s="182"/>
      <c r="BB227" s="182"/>
      <c r="BC227" s="182"/>
      <c r="BD227" s="182"/>
      <c r="BE227" s="182"/>
      <c r="BF227" s="182"/>
      <c r="BG227" s="182"/>
      <c r="BH227" s="182"/>
      <c r="BI227" s="182"/>
      <c r="BJ227" s="182"/>
      <c r="BK227" s="182"/>
      <c r="BL227" s="182"/>
      <c r="BM227" s="182"/>
      <c r="BN227" s="182"/>
      <c r="BO227" s="182"/>
      <c r="BP227" s="182"/>
      <c r="BQ227" s="182"/>
      <c r="BR227" s="182"/>
      <c r="BS227" s="182"/>
      <c r="BT227" s="182"/>
      <c r="BU227" s="182"/>
      <c r="BV227" s="182"/>
      <c r="BW227" s="182"/>
      <c r="BX227" s="182"/>
      <c r="BY227" s="182"/>
      <c r="BZ227" s="182"/>
      <c r="CA227" s="182"/>
      <c r="CB227" s="182"/>
      <c r="CC227" s="182"/>
      <c r="CD227" s="182"/>
      <c r="CE227" s="182"/>
      <c r="CF227" s="182"/>
      <c r="CG227" s="182"/>
      <c r="CH227" s="182"/>
      <c r="CI227" s="182"/>
      <c r="CJ227" s="182"/>
      <c r="CK227" s="182"/>
      <c r="CL227" s="182"/>
      <c r="CM227" s="182"/>
      <c r="CN227" s="182"/>
      <c r="CO227" s="182"/>
      <c r="CP227" s="182"/>
      <c r="CQ227" s="182"/>
      <c r="CR227" s="182"/>
      <c r="CS227" s="182"/>
      <c r="CT227" s="182"/>
      <c r="CU227" s="182"/>
      <c r="CV227" s="182"/>
      <c r="CW227" s="182"/>
      <c r="CX227" s="182"/>
      <c r="CY227" s="182"/>
      <c r="CZ227" s="182"/>
      <c r="DA227" s="182"/>
      <c r="DB227" s="182"/>
      <c r="DC227" s="182"/>
      <c r="DD227" s="182"/>
      <c r="DE227" s="182"/>
      <c r="DF227" s="182"/>
      <c r="DG227" s="182"/>
      <c r="DH227" s="182"/>
      <c r="DI227" s="182"/>
      <c r="DJ227" s="182"/>
      <c r="DK227" s="182"/>
      <c r="DL227" s="182"/>
      <c r="DM227" s="182"/>
      <c r="DN227" s="182"/>
      <c r="DO227" s="182"/>
      <c r="DP227" s="182"/>
      <c r="DQ227" s="182"/>
      <c r="DR227" s="182"/>
      <c r="DS227" s="182"/>
      <c r="DT227" s="182"/>
      <c r="DU227" s="182"/>
      <c r="DV227" s="182"/>
      <c r="DW227" s="182"/>
      <c r="DX227" s="182"/>
      <c r="DY227" s="182"/>
      <c r="DZ227" s="182"/>
      <c r="EA227" s="182"/>
      <c r="EB227" s="182"/>
      <c r="EC227" s="182"/>
      <c r="ED227" s="182"/>
      <c r="EE227" s="182"/>
      <c r="EF227" s="182"/>
      <c r="EG227" s="182"/>
      <c r="EH227" s="182"/>
      <c r="EI227" s="182"/>
      <c r="EJ227" s="182"/>
      <c r="EK227" s="182"/>
      <c r="EL227" s="182"/>
      <c r="EM227" s="182"/>
      <c r="EN227" s="182"/>
      <c r="EO227" s="182"/>
      <c r="EP227" s="182"/>
      <c r="EQ227" s="182"/>
      <c r="ER227" s="182"/>
      <c r="ES227" s="182"/>
      <c r="ET227" s="182"/>
      <c r="EU227" s="182"/>
      <c r="EV227" s="182"/>
      <c r="EW227" s="182"/>
      <c r="EX227" s="182"/>
      <c r="EY227" s="182"/>
      <c r="EZ227" s="182"/>
      <c r="FA227" s="182"/>
      <c r="FB227" s="182"/>
      <c r="FC227" s="182"/>
      <c r="FD227" s="182"/>
      <c r="FE227" s="182"/>
      <c r="FF227" s="182"/>
      <c r="FG227" s="182"/>
      <c r="FH227" s="182"/>
      <c r="FI227" s="182"/>
      <c r="FJ227" s="182"/>
      <c r="FK227" s="182"/>
      <c r="FL227" s="182"/>
      <c r="FM227" s="182"/>
      <c r="FN227" s="182"/>
      <c r="FO227" s="182"/>
      <c r="FP227" s="182"/>
      <c r="FQ227" s="182"/>
      <c r="FR227" s="182"/>
      <c r="FS227" s="182"/>
      <c r="FT227" s="182"/>
      <c r="FU227" s="182"/>
      <c r="FV227" s="182"/>
      <c r="FW227" s="182"/>
      <c r="FX227" s="182"/>
      <c r="FY227" s="182"/>
      <c r="FZ227" s="182"/>
      <c r="GA227" s="182"/>
      <c r="GB227" s="182"/>
      <c r="GC227" s="182"/>
      <c r="GD227" s="182"/>
      <c r="GE227" s="182"/>
      <c r="GF227" s="182"/>
      <c r="GG227" s="182"/>
      <c r="GH227" s="182"/>
      <c r="GI227" s="182"/>
      <c r="GJ227" s="182"/>
      <c r="GK227" s="182"/>
      <c r="GL227" s="182"/>
      <c r="GM227" s="182"/>
      <c r="GN227" s="182"/>
      <c r="GO227" s="182"/>
      <c r="GP227" s="182"/>
      <c r="GQ227" s="182"/>
      <c r="GR227" s="182"/>
      <c r="GS227" s="182"/>
      <c r="GT227" s="182"/>
      <c r="GU227" s="182"/>
      <c r="GV227" s="182"/>
      <c r="GW227" s="182"/>
      <c r="GX227" s="182"/>
      <c r="GY227" s="182"/>
      <c r="GZ227" s="182"/>
      <c r="HA227" s="182"/>
      <c r="HB227" s="182"/>
      <c r="HC227" s="182"/>
      <c r="HD227" s="182"/>
      <c r="HE227" s="182"/>
      <c r="HF227" s="182"/>
      <c r="HG227" s="182"/>
      <c r="HH227" s="182"/>
      <c r="HI227" s="182"/>
      <c r="HJ227" s="182"/>
      <c r="HK227" s="182"/>
      <c r="HL227" s="182"/>
      <c r="HM227" s="182"/>
      <c r="HN227" s="182"/>
      <c r="HO227" s="182"/>
      <c r="HP227" s="182"/>
      <c r="HQ227" s="182"/>
      <c r="HR227" s="182"/>
      <c r="HS227" s="182"/>
      <c r="HT227" s="182"/>
      <c r="HU227" s="182"/>
      <c r="HV227" s="182"/>
      <c r="HW227" s="182"/>
      <c r="HX227" s="182"/>
      <c r="HY227" s="182"/>
      <c r="HZ227" s="182"/>
      <c r="IA227" s="182"/>
      <c r="IB227" s="182"/>
      <c r="IC227" s="182"/>
      <c r="ID227" s="182"/>
      <c r="IE227" s="182"/>
      <c r="IF227" s="182"/>
      <c r="IG227" s="182"/>
      <c r="IH227" s="182"/>
      <c r="II227" s="182"/>
      <c r="IJ227" s="182"/>
      <c r="IK227" s="182"/>
      <c r="IL227" s="182"/>
      <c r="IM227" s="182"/>
      <c r="IN227" s="182"/>
      <c r="IO227" s="182"/>
      <c r="IP227" s="182"/>
      <c r="IQ227" s="182"/>
      <c r="IR227" s="182"/>
      <c r="IS227" s="182"/>
      <c r="IT227" s="182"/>
      <c r="IU227" s="182"/>
      <c r="IV227" s="182"/>
      <c r="IW227" s="182"/>
      <c r="IX227" s="182"/>
      <c r="IY227" s="182"/>
      <c r="IZ227" s="182"/>
      <c r="JA227" s="182"/>
      <c r="JB227" s="182"/>
      <c r="JC227" s="182"/>
      <c r="JD227" s="182"/>
      <c r="JE227" s="182"/>
      <c r="JF227" s="182"/>
      <c r="JG227" s="182"/>
      <c r="JH227" s="182"/>
      <c r="JI227" s="182"/>
      <c r="JJ227" s="182"/>
      <c r="JK227" s="182"/>
      <c r="JL227" s="182"/>
      <c r="JM227" s="182"/>
      <c r="JN227" s="182"/>
      <c r="JO227" s="182"/>
      <c r="JP227" s="182"/>
      <c r="JQ227" s="182"/>
      <c r="JR227" s="182"/>
      <c r="JS227" s="182"/>
      <c r="JT227" s="182"/>
      <c r="JU227" s="182"/>
      <c r="JV227" s="182"/>
      <c r="JW227" s="182"/>
      <c r="JX227" s="182"/>
      <c r="JY227" s="182"/>
      <c r="JZ227" s="182"/>
      <c r="KA227" s="182"/>
      <c r="KB227" s="182"/>
    </row>
    <row r="228" spans="1:288" s="158" customFormat="1" ht="12.5" customHeight="1" x14ac:dyDescent="0.25">
      <c r="A228" s="180"/>
      <c r="B228" s="557" t="s">
        <v>270</v>
      </c>
      <c r="C228" s="558"/>
      <c r="D228" s="559"/>
      <c r="E228" s="276">
        <f>'7990NTP-P'!E80-E236-E244</f>
        <v>0</v>
      </c>
      <c r="F228" s="362">
        <f t="shared" si="5"/>
        <v>0</v>
      </c>
      <c r="G228" s="356">
        <f>O$18+O$21+O$23+O$26+O$29+O$32+O$35+O$38+O$41+O$44+O$47+O$50+O$53+O$56+O$59+O$62+O$65+O$68+O$71+O$74+O$79+O$82+O$85+O$88+O$91+O$94+O$97+O$100+O$103+O$106+O$109+O$114+O$119+O$122+O$125+O$128</f>
        <v>0</v>
      </c>
      <c r="H228" s="357">
        <f>O$19+O$24+O$27+O$30+O$33+O$36+O$39+O$42+O$45+O$48+O$51+O$54+O$57+O60+O63+O$66+O$69+O$72+O77+O$75+O$80+O$83+O$86+O92+O95+O98+O$101+O$104+O107+O110+O112+O115+O117+O120+O123+O126+O129+O131</f>
        <v>0</v>
      </c>
      <c r="I228" s="625">
        <f>O$89</f>
        <v>0</v>
      </c>
      <c r="J228" s="359"/>
      <c r="K228" s="346"/>
      <c r="L228" s="161"/>
      <c r="M228" s="161"/>
      <c r="N228" s="161"/>
      <c r="O228" s="360"/>
      <c r="P228" s="360"/>
      <c r="Q228" s="360"/>
      <c r="R228" s="360"/>
      <c r="S228" s="360"/>
      <c r="T228" s="360"/>
      <c r="U228" s="360"/>
      <c r="V228" s="360"/>
      <c r="W228" s="360"/>
      <c r="X228" s="360"/>
      <c r="Y228" s="360"/>
      <c r="Z228" s="360"/>
      <c r="AA228" s="360"/>
      <c r="AB228" s="360"/>
      <c r="AC228" s="353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82"/>
      <c r="AN228" s="182"/>
      <c r="AO228" s="182"/>
      <c r="AP228" s="182"/>
      <c r="AQ228" s="182"/>
      <c r="AR228" s="182"/>
      <c r="AS228" s="182"/>
      <c r="AT228" s="182"/>
      <c r="AU228" s="182"/>
      <c r="AV228" s="182"/>
      <c r="AW228" s="182"/>
      <c r="AX228" s="182"/>
      <c r="AY228" s="182"/>
      <c r="AZ228" s="182"/>
      <c r="BA228" s="182"/>
      <c r="BB228" s="182"/>
      <c r="BC228" s="182"/>
      <c r="BD228" s="182"/>
      <c r="BE228" s="182"/>
      <c r="BF228" s="182"/>
      <c r="BG228" s="182"/>
      <c r="BH228" s="182"/>
      <c r="BI228" s="182"/>
      <c r="BJ228" s="182"/>
      <c r="BK228" s="182"/>
      <c r="BL228" s="182"/>
      <c r="BM228" s="182"/>
      <c r="BN228" s="182"/>
      <c r="BO228" s="182"/>
      <c r="BP228" s="182"/>
      <c r="BQ228" s="182"/>
      <c r="BR228" s="182"/>
      <c r="BS228" s="182"/>
      <c r="BT228" s="182"/>
      <c r="BU228" s="182"/>
      <c r="BV228" s="182"/>
      <c r="BW228" s="182"/>
      <c r="BX228" s="182"/>
      <c r="BY228" s="182"/>
      <c r="BZ228" s="182"/>
      <c r="CA228" s="182"/>
      <c r="CB228" s="182"/>
      <c r="CC228" s="182"/>
      <c r="CD228" s="182"/>
      <c r="CE228" s="182"/>
      <c r="CF228" s="182"/>
      <c r="CG228" s="182"/>
      <c r="CH228" s="182"/>
      <c r="CI228" s="182"/>
      <c r="CJ228" s="182"/>
      <c r="CK228" s="182"/>
      <c r="CL228" s="182"/>
      <c r="CM228" s="182"/>
      <c r="CN228" s="182"/>
      <c r="CO228" s="182"/>
      <c r="CP228" s="182"/>
      <c r="CQ228" s="182"/>
      <c r="CR228" s="182"/>
      <c r="CS228" s="182"/>
      <c r="CT228" s="182"/>
      <c r="CU228" s="182"/>
      <c r="CV228" s="182"/>
      <c r="CW228" s="182"/>
      <c r="CX228" s="182"/>
      <c r="CY228" s="182"/>
      <c r="CZ228" s="182"/>
      <c r="DA228" s="182"/>
      <c r="DB228" s="182"/>
      <c r="DC228" s="182"/>
      <c r="DD228" s="182"/>
      <c r="DE228" s="182"/>
      <c r="DF228" s="182"/>
      <c r="DG228" s="182"/>
      <c r="DH228" s="182"/>
      <c r="DI228" s="182"/>
      <c r="DJ228" s="182"/>
      <c r="DK228" s="182"/>
      <c r="DL228" s="182"/>
      <c r="DM228" s="182"/>
      <c r="DN228" s="182"/>
      <c r="DO228" s="182"/>
      <c r="DP228" s="182"/>
      <c r="DQ228" s="182"/>
      <c r="DR228" s="182"/>
      <c r="DS228" s="182"/>
      <c r="DT228" s="182"/>
      <c r="DU228" s="182"/>
      <c r="DV228" s="182"/>
      <c r="DW228" s="182"/>
      <c r="DX228" s="182"/>
      <c r="DY228" s="182"/>
      <c r="DZ228" s="182"/>
      <c r="EA228" s="182"/>
      <c r="EB228" s="182"/>
      <c r="EC228" s="182"/>
      <c r="ED228" s="182"/>
      <c r="EE228" s="182"/>
      <c r="EF228" s="182"/>
      <c r="EG228" s="182"/>
      <c r="EH228" s="182"/>
      <c r="EI228" s="182"/>
      <c r="EJ228" s="182"/>
      <c r="EK228" s="182"/>
      <c r="EL228" s="182"/>
      <c r="EM228" s="182"/>
      <c r="EN228" s="182"/>
      <c r="EO228" s="182"/>
      <c r="EP228" s="182"/>
      <c r="EQ228" s="182"/>
      <c r="ER228" s="182"/>
      <c r="ES228" s="182"/>
      <c r="ET228" s="182"/>
      <c r="EU228" s="182"/>
      <c r="EV228" s="182"/>
      <c r="EW228" s="182"/>
      <c r="EX228" s="182"/>
      <c r="EY228" s="182"/>
      <c r="EZ228" s="182"/>
      <c r="FA228" s="182"/>
      <c r="FB228" s="182"/>
      <c r="FC228" s="182"/>
      <c r="FD228" s="182"/>
      <c r="FE228" s="182"/>
      <c r="FF228" s="182"/>
      <c r="FG228" s="182"/>
      <c r="FH228" s="182"/>
      <c r="FI228" s="182"/>
      <c r="FJ228" s="182"/>
      <c r="FK228" s="182"/>
      <c r="FL228" s="182"/>
      <c r="FM228" s="182"/>
      <c r="FN228" s="182"/>
      <c r="FO228" s="182"/>
      <c r="FP228" s="182"/>
      <c r="FQ228" s="182"/>
      <c r="FR228" s="182"/>
      <c r="FS228" s="182"/>
      <c r="FT228" s="182"/>
      <c r="FU228" s="182"/>
      <c r="FV228" s="182"/>
      <c r="FW228" s="182"/>
      <c r="FX228" s="182"/>
      <c r="FY228" s="182"/>
      <c r="FZ228" s="182"/>
      <c r="GA228" s="182"/>
      <c r="GB228" s="182"/>
      <c r="GC228" s="182"/>
      <c r="GD228" s="182"/>
      <c r="GE228" s="182"/>
      <c r="GF228" s="182"/>
      <c r="GG228" s="182"/>
      <c r="GH228" s="182"/>
      <c r="GI228" s="182"/>
      <c r="GJ228" s="182"/>
      <c r="GK228" s="182"/>
      <c r="GL228" s="182"/>
      <c r="GM228" s="182"/>
      <c r="GN228" s="182"/>
      <c r="GO228" s="182"/>
      <c r="GP228" s="182"/>
      <c r="GQ228" s="182"/>
      <c r="GR228" s="182"/>
      <c r="GS228" s="182"/>
      <c r="GT228" s="182"/>
      <c r="GU228" s="182"/>
      <c r="GV228" s="182"/>
      <c r="GW228" s="182"/>
      <c r="GX228" s="182"/>
      <c r="GY228" s="182"/>
      <c r="GZ228" s="182"/>
      <c r="HA228" s="182"/>
      <c r="HB228" s="182"/>
      <c r="HC228" s="182"/>
      <c r="HD228" s="182"/>
      <c r="HE228" s="182"/>
      <c r="HF228" s="182"/>
      <c r="HG228" s="182"/>
      <c r="HH228" s="182"/>
      <c r="HI228" s="182"/>
      <c r="HJ228" s="182"/>
      <c r="HK228" s="182"/>
      <c r="HL228" s="182"/>
      <c r="HM228" s="182"/>
      <c r="HN228" s="182"/>
      <c r="HO228" s="182"/>
      <c r="HP228" s="182"/>
      <c r="HQ228" s="182"/>
      <c r="HR228" s="182"/>
      <c r="HS228" s="182"/>
      <c r="HT228" s="182"/>
      <c r="HU228" s="182"/>
      <c r="HV228" s="182"/>
      <c r="HW228" s="182"/>
      <c r="HX228" s="182"/>
      <c r="HY228" s="182"/>
      <c r="HZ228" s="182"/>
      <c r="IA228" s="182"/>
      <c r="IB228" s="182"/>
      <c r="IC228" s="182"/>
      <c r="ID228" s="182"/>
      <c r="IE228" s="182"/>
      <c r="IF228" s="182"/>
      <c r="IG228" s="182"/>
      <c r="IH228" s="182"/>
      <c r="II228" s="182"/>
      <c r="IJ228" s="182"/>
      <c r="IK228" s="182"/>
      <c r="IL228" s="182"/>
      <c r="IM228" s="182"/>
      <c r="IN228" s="182"/>
      <c r="IO228" s="182"/>
      <c r="IP228" s="182"/>
      <c r="IQ228" s="182"/>
      <c r="IR228" s="182"/>
      <c r="IS228" s="182"/>
      <c r="IT228" s="182"/>
      <c r="IU228" s="182"/>
      <c r="IV228" s="182"/>
      <c r="IW228" s="182"/>
      <c r="IX228" s="182"/>
      <c r="IY228" s="182"/>
      <c r="IZ228" s="182"/>
      <c r="JA228" s="182"/>
      <c r="JB228" s="182"/>
      <c r="JC228" s="182"/>
      <c r="JD228" s="182"/>
      <c r="JE228" s="182"/>
      <c r="JF228" s="182"/>
      <c r="JG228" s="182"/>
      <c r="JH228" s="182"/>
      <c r="JI228" s="182"/>
      <c r="JJ228" s="182"/>
      <c r="JK228" s="182"/>
      <c r="JL228" s="182"/>
      <c r="JM228" s="182"/>
      <c r="JN228" s="182"/>
      <c r="JO228" s="182"/>
      <c r="JP228" s="182"/>
      <c r="JQ228" s="182"/>
      <c r="JR228" s="182"/>
      <c r="JS228" s="182"/>
      <c r="JT228" s="182"/>
      <c r="JU228" s="182"/>
      <c r="JV228" s="182"/>
      <c r="JW228" s="182"/>
      <c r="JX228" s="182"/>
      <c r="JY228" s="182"/>
      <c r="JZ228" s="182"/>
      <c r="KA228" s="182"/>
      <c r="KB228" s="182"/>
    </row>
    <row r="229" spans="1:288" s="158" customFormat="1" ht="12.5" customHeight="1" x14ac:dyDescent="0.25">
      <c r="A229" s="180"/>
      <c r="B229" s="557" t="s">
        <v>271</v>
      </c>
      <c r="C229" s="558"/>
      <c r="D229" s="559"/>
      <c r="E229" s="276">
        <f>'7990NTP-P'!E81-E237-E245</f>
        <v>0</v>
      </c>
      <c r="F229" s="362">
        <f t="shared" si="5"/>
        <v>0</v>
      </c>
      <c r="G229" s="356">
        <f>S$18+S$21+S$23+S$26+S$29+S$32+S$35+S$38+S$41+S$44+S$47+S$50+S$53+S$56+S$59+S$62+S$65+S$68+S$71+S$74+S$79+S$82+S$85+S$88+S$91+S$94+S$97+S$100+S$103+S$106+S$109+S$114+S$119+S$122+S$125+S$128</f>
        <v>0</v>
      </c>
      <c r="H229" s="357">
        <f>S$19+S$24+S$27+S112+S$30+S$33+S$36+S$39+S$42+S$45+S$48+S$51+S$54+S$57+S60+S63+S$66+S$69+S$72+S$75+S77+S$80+S$83+S$86+S92+S95+S98+S$101+S$104+S107+S110+S115+S117+S120+S123+S126+S129+S131</f>
        <v>0</v>
      </c>
      <c r="I229" s="625">
        <f>S89</f>
        <v>0</v>
      </c>
      <c r="J229" s="359"/>
      <c r="K229" s="346"/>
      <c r="L229" s="161"/>
      <c r="M229" s="161"/>
      <c r="N229" s="161"/>
      <c r="O229" s="360"/>
      <c r="P229" s="360"/>
      <c r="Q229" s="360"/>
      <c r="R229" s="360"/>
      <c r="S229" s="360"/>
      <c r="T229" s="360"/>
      <c r="U229" s="360"/>
      <c r="V229" s="360"/>
      <c r="W229" s="360"/>
      <c r="X229" s="360"/>
      <c r="Y229" s="360"/>
      <c r="Z229" s="360"/>
      <c r="AA229" s="360"/>
      <c r="AB229" s="360"/>
      <c r="AC229" s="353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82"/>
      <c r="AN229" s="182"/>
      <c r="AO229" s="182"/>
      <c r="AP229" s="182"/>
      <c r="AQ229" s="182"/>
      <c r="AR229" s="182"/>
      <c r="AS229" s="182"/>
      <c r="AT229" s="182"/>
      <c r="AU229" s="182"/>
      <c r="AV229" s="182"/>
      <c r="AW229" s="182"/>
      <c r="AX229" s="182"/>
      <c r="AY229" s="182"/>
      <c r="AZ229" s="182"/>
      <c r="BA229" s="182"/>
      <c r="BB229" s="182"/>
      <c r="BC229" s="182"/>
      <c r="BD229" s="182"/>
      <c r="BE229" s="182"/>
      <c r="BF229" s="182"/>
      <c r="BG229" s="182"/>
      <c r="BH229" s="182"/>
      <c r="BI229" s="182"/>
      <c r="BJ229" s="182"/>
      <c r="BK229" s="182"/>
      <c r="BL229" s="182"/>
      <c r="BM229" s="182"/>
      <c r="BN229" s="182"/>
      <c r="BO229" s="182"/>
      <c r="BP229" s="182"/>
      <c r="BQ229" s="182"/>
      <c r="BR229" s="182"/>
      <c r="BS229" s="182"/>
      <c r="BT229" s="182"/>
      <c r="BU229" s="182"/>
      <c r="BV229" s="182"/>
      <c r="BW229" s="182"/>
      <c r="BX229" s="182"/>
      <c r="BY229" s="182"/>
      <c r="BZ229" s="182"/>
      <c r="CA229" s="182"/>
      <c r="CB229" s="182"/>
      <c r="CC229" s="182"/>
      <c r="CD229" s="182"/>
      <c r="CE229" s="182"/>
      <c r="CF229" s="182"/>
      <c r="CG229" s="182"/>
      <c r="CH229" s="182"/>
      <c r="CI229" s="182"/>
      <c r="CJ229" s="182"/>
      <c r="CK229" s="182"/>
      <c r="CL229" s="182"/>
      <c r="CM229" s="182"/>
      <c r="CN229" s="182"/>
      <c r="CO229" s="182"/>
      <c r="CP229" s="182"/>
      <c r="CQ229" s="182"/>
      <c r="CR229" s="182"/>
      <c r="CS229" s="182"/>
      <c r="CT229" s="182"/>
      <c r="CU229" s="182"/>
      <c r="CV229" s="182"/>
      <c r="CW229" s="182"/>
      <c r="CX229" s="182"/>
      <c r="CY229" s="182"/>
      <c r="CZ229" s="182"/>
      <c r="DA229" s="182"/>
      <c r="DB229" s="182"/>
      <c r="DC229" s="182"/>
      <c r="DD229" s="182"/>
      <c r="DE229" s="182"/>
      <c r="DF229" s="182"/>
      <c r="DG229" s="182"/>
      <c r="DH229" s="182"/>
      <c r="DI229" s="182"/>
      <c r="DJ229" s="182"/>
      <c r="DK229" s="182"/>
      <c r="DL229" s="182"/>
      <c r="DM229" s="182"/>
      <c r="DN229" s="182"/>
      <c r="DO229" s="182"/>
      <c r="DP229" s="182"/>
      <c r="DQ229" s="182"/>
      <c r="DR229" s="182"/>
      <c r="DS229" s="182"/>
      <c r="DT229" s="182"/>
      <c r="DU229" s="182"/>
      <c r="DV229" s="182"/>
      <c r="DW229" s="182"/>
      <c r="DX229" s="182"/>
      <c r="DY229" s="182"/>
      <c r="DZ229" s="182"/>
      <c r="EA229" s="182"/>
      <c r="EB229" s="182"/>
      <c r="EC229" s="182"/>
      <c r="ED229" s="182"/>
      <c r="EE229" s="182"/>
      <c r="EF229" s="182"/>
      <c r="EG229" s="182"/>
      <c r="EH229" s="182"/>
      <c r="EI229" s="182"/>
      <c r="EJ229" s="182"/>
      <c r="EK229" s="182"/>
      <c r="EL229" s="182"/>
      <c r="EM229" s="182"/>
      <c r="EN229" s="182"/>
      <c r="EO229" s="182"/>
      <c r="EP229" s="182"/>
      <c r="EQ229" s="182"/>
      <c r="ER229" s="182"/>
      <c r="ES229" s="182"/>
      <c r="ET229" s="182"/>
      <c r="EU229" s="182"/>
      <c r="EV229" s="182"/>
      <c r="EW229" s="182"/>
      <c r="EX229" s="182"/>
      <c r="EY229" s="182"/>
      <c r="EZ229" s="182"/>
      <c r="FA229" s="182"/>
      <c r="FB229" s="182"/>
      <c r="FC229" s="182"/>
      <c r="FD229" s="182"/>
      <c r="FE229" s="182"/>
      <c r="FF229" s="182"/>
      <c r="FG229" s="182"/>
      <c r="FH229" s="182"/>
      <c r="FI229" s="182"/>
      <c r="FJ229" s="182"/>
      <c r="FK229" s="182"/>
      <c r="FL229" s="182"/>
      <c r="FM229" s="182"/>
      <c r="FN229" s="182"/>
      <c r="FO229" s="182"/>
      <c r="FP229" s="182"/>
      <c r="FQ229" s="182"/>
      <c r="FR229" s="182"/>
      <c r="FS229" s="182"/>
      <c r="FT229" s="182"/>
      <c r="FU229" s="182"/>
      <c r="FV229" s="182"/>
      <c r="FW229" s="182"/>
      <c r="FX229" s="182"/>
      <c r="FY229" s="182"/>
      <c r="FZ229" s="182"/>
      <c r="GA229" s="182"/>
      <c r="GB229" s="182"/>
      <c r="GC229" s="182"/>
      <c r="GD229" s="182"/>
      <c r="GE229" s="182"/>
      <c r="GF229" s="182"/>
      <c r="GG229" s="182"/>
      <c r="GH229" s="182"/>
      <c r="GI229" s="182"/>
      <c r="GJ229" s="182"/>
      <c r="GK229" s="182"/>
      <c r="GL229" s="182"/>
      <c r="GM229" s="182"/>
      <c r="GN229" s="182"/>
      <c r="GO229" s="182"/>
      <c r="GP229" s="182"/>
      <c r="GQ229" s="182"/>
      <c r="GR229" s="182"/>
      <c r="GS229" s="182"/>
      <c r="GT229" s="182"/>
      <c r="GU229" s="182"/>
      <c r="GV229" s="182"/>
      <c r="GW229" s="182"/>
      <c r="GX229" s="182"/>
      <c r="GY229" s="182"/>
      <c r="GZ229" s="182"/>
      <c r="HA229" s="182"/>
      <c r="HB229" s="182"/>
      <c r="HC229" s="182"/>
      <c r="HD229" s="182"/>
      <c r="HE229" s="182"/>
      <c r="HF229" s="182"/>
      <c r="HG229" s="182"/>
      <c r="HH229" s="182"/>
      <c r="HI229" s="182"/>
      <c r="HJ229" s="182"/>
      <c r="HK229" s="182"/>
      <c r="HL229" s="182"/>
      <c r="HM229" s="182"/>
      <c r="HN229" s="182"/>
      <c r="HO229" s="182"/>
      <c r="HP229" s="182"/>
      <c r="HQ229" s="182"/>
      <c r="HR229" s="182"/>
      <c r="HS229" s="182"/>
      <c r="HT229" s="182"/>
      <c r="HU229" s="182"/>
      <c r="HV229" s="182"/>
      <c r="HW229" s="182"/>
      <c r="HX229" s="182"/>
      <c r="HY229" s="182"/>
      <c r="HZ229" s="182"/>
      <c r="IA229" s="182"/>
      <c r="IB229" s="182"/>
      <c r="IC229" s="182"/>
      <c r="ID229" s="182"/>
      <c r="IE229" s="182"/>
      <c r="IF229" s="182"/>
      <c r="IG229" s="182"/>
      <c r="IH229" s="182"/>
      <c r="II229" s="182"/>
      <c r="IJ229" s="182"/>
      <c r="IK229" s="182"/>
      <c r="IL229" s="182"/>
      <c r="IM229" s="182"/>
      <c r="IN229" s="182"/>
      <c r="IO229" s="182"/>
      <c r="IP229" s="182"/>
      <c r="IQ229" s="182"/>
      <c r="IR229" s="182"/>
      <c r="IS229" s="182"/>
      <c r="IT229" s="182"/>
      <c r="IU229" s="182"/>
      <c r="IV229" s="182"/>
      <c r="IW229" s="182"/>
      <c r="IX229" s="182"/>
      <c r="IY229" s="182"/>
      <c r="IZ229" s="182"/>
      <c r="JA229" s="182"/>
      <c r="JB229" s="182"/>
      <c r="JC229" s="182"/>
      <c r="JD229" s="182"/>
      <c r="JE229" s="182"/>
      <c r="JF229" s="182"/>
      <c r="JG229" s="182"/>
      <c r="JH229" s="182"/>
      <c r="JI229" s="182"/>
      <c r="JJ229" s="182"/>
      <c r="JK229" s="182"/>
      <c r="JL229" s="182"/>
      <c r="JM229" s="182"/>
      <c r="JN229" s="182"/>
      <c r="JO229" s="182"/>
      <c r="JP229" s="182"/>
      <c r="JQ229" s="182"/>
      <c r="JR229" s="182"/>
      <c r="JS229" s="182"/>
      <c r="JT229" s="182"/>
      <c r="JU229" s="182"/>
      <c r="JV229" s="182"/>
      <c r="JW229" s="182"/>
      <c r="JX229" s="182"/>
      <c r="JY229" s="182"/>
      <c r="JZ229" s="182"/>
      <c r="KA229" s="182"/>
      <c r="KB229" s="182"/>
    </row>
    <row r="230" spans="1:288" s="158" customFormat="1" ht="12.5" customHeight="1" x14ac:dyDescent="0.25">
      <c r="A230" s="180"/>
      <c r="B230" s="557" t="s">
        <v>272</v>
      </c>
      <c r="C230" s="558"/>
      <c r="D230" s="559"/>
      <c r="E230" s="276">
        <f>'7990NTP-P'!E82-E238-E246</f>
        <v>0</v>
      </c>
      <c r="F230" s="362">
        <f t="shared" si="5"/>
        <v>0</v>
      </c>
      <c r="G230" s="356">
        <f>W$18+W$21+W$23+W$26+W$29+W$32+W$35+W$38+W$41+W$44+W$47+W$50+W$53+W$56+W$59+W$62+W$65+W$68+W$71+W$74+W$79+W$82+W$85+W$88+W$91+W$94+W$97+W$100+W$103+W$106+W$109+W$114+W$119+W$122+W$125+W$128</f>
        <v>0</v>
      </c>
      <c r="H230" s="357">
        <f>W$19+W$24+W$27+W112+W$30+W$33+W$36+W$39+W$42+W$45+W$48+W$51+W$54+W$57+W60+W63+W$66+W$69+W$72+W$75+W77+W$80+W$83+W$86+W92+W95+W98+W$101+W$104+W107+W110+W115+W117+W120+W123+W126+W129+W131</f>
        <v>0</v>
      </c>
      <c r="I230" s="625">
        <f>W89</f>
        <v>0</v>
      </c>
      <c r="J230" s="359"/>
      <c r="K230" s="346"/>
      <c r="L230" s="161"/>
      <c r="M230" s="161"/>
      <c r="N230" s="161"/>
      <c r="O230" s="360"/>
      <c r="P230" s="360"/>
      <c r="Q230" s="360"/>
      <c r="R230" s="360"/>
      <c r="S230" s="360"/>
      <c r="T230" s="360"/>
      <c r="U230" s="360"/>
      <c r="V230" s="360"/>
      <c r="W230" s="360"/>
      <c r="X230" s="360"/>
      <c r="Y230" s="360"/>
      <c r="Z230" s="360"/>
      <c r="AA230" s="360"/>
      <c r="AB230" s="360"/>
      <c r="AC230" s="353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82"/>
      <c r="AN230" s="182"/>
      <c r="AO230" s="182"/>
      <c r="AP230" s="182"/>
      <c r="AQ230" s="182"/>
      <c r="AR230" s="182"/>
      <c r="AS230" s="182"/>
      <c r="AT230" s="182"/>
      <c r="AU230" s="182"/>
      <c r="AV230" s="182"/>
      <c r="AW230" s="182"/>
      <c r="AX230" s="182"/>
      <c r="AY230" s="182"/>
      <c r="AZ230" s="182"/>
      <c r="BA230" s="182"/>
      <c r="BB230" s="182"/>
      <c r="BC230" s="182"/>
      <c r="BD230" s="182"/>
      <c r="BE230" s="182"/>
      <c r="BF230" s="182"/>
      <c r="BG230" s="182"/>
      <c r="BH230" s="182"/>
      <c r="BI230" s="182"/>
      <c r="BJ230" s="182"/>
      <c r="BK230" s="182"/>
      <c r="BL230" s="182"/>
      <c r="BM230" s="182"/>
      <c r="BN230" s="182"/>
      <c r="BO230" s="182"/>
      <c r="BP230" s="182"/>
      <c r="BQ230" s="182"/>
      <c r="BR230" s="182"/>
      <c r="BS230" s="182"/>
      <c r="BT230" s="182"/>
      <c r="BU230" s="182"/>
      <c r="BV230" s="182"/>
      <c r="BW230" s="182"/>
      <c r="BX230" s="182"/>
      <c r="BY230" s="182"/>
      <c r="BZ230" s="182"/>
      <c r="CA230" s="182"/>
      <c r="CB230" s="182"/>
      <c r="CC230" s="182"/>
      <c r="CD230" s="182"/>
      <c r="CE230" s="182"/>
      <c r="CF230" s="182"/>
      <c r="CG230" s="182"/>
      <c r="CH230" s="182"/>
      <c r="CI230" s="182"/>
      <c r="CJ230" s="182"/>
      <c r="CK230" s="182"/>
      <c r="CL230" s="182"/>
      <c r="CM230" s="182"/>
      <c r="CN230" s="182"/>
      <c r="CO230" s="182"/>
      <c r="CP230" s="182"/>
      <c r="CQ230" s="182"/>
      <c r="CR230" s="182"/>
      <c r="CS230" s="182"/>
      <c r="CT230" s="182"/>
      <c r="CU230" s="182"/>
      <c r="CV230" s="182"/>
      <c r="CW230" s="182"/>
      <c r="CX230" s="182"/>
      <c r="CY230" s="182"/>
      <c r="CZ230" s="182"/>
      <c r="DA230" s="182"/>
      <c r="DB230" s="182"/>
      <c r="DC230" s="182"/>
      <c r="DD230" s="182"/>
      <c r="DE230" s="182"/>
      <c r="DF230" s="182"/>
      <c r="DG230" s="182"/>
      <c r="DH230" s="182"/>
      <c r="DI230" s="182"/>
      <c r="DJ230" s="182"/>
      <c r="DK230" s="182"/>
      <c r="DL230" s="182"/>
      <c r="DM230" s="182"/>
      <c r="DN230" s="182"/>
      <c r="DO230" s="182"/>
      <c r="DP230" s="182"/>
      <c r="DQ230" s="182"/>
      <c r="DR230" s="182"/>
      <c r="DS230" s="182"/>
      <c r="DT230" s="182"/>
      <c r="DU230" s="182"/>
      <c r="DV230" s="182"/>
      <c r="DW230" s="182"/>
      <c r="DX230" s="182"/>
      <c r="DY230" s="182"/>
      <c r="DZ230" s="182"/>
      <c r="EA230" s="182"/>
      <c r="EB230" s="182"/>
      <c r="EC230" s="182"/>
      <c r="ED230" s="182"/>
      <c r="EE230" s="182"/>
      <c r="EF230" s="182"/>
      <c r="EG230" s="182"/>
      <c r="EH230" s="182"/>
      <c r="EI230" s="182"/>
      <c r="EJ230" s="182"/>
      <c r="EK230" s="182"/>
      <c r="EL230" s="182"/>
      <c r="EM230" s="182"/>
      <c r="EN230" s="182"/>
      <c r="EO230" s="182"/>
      <c r="EP230" s="182"/>
      <c r="EQ230" s="182"/>
      <c r="ER230" s="182"/>
      <c r="ES230" s="182"/>
      <c r="ET230" s="182"/>
      <c r="EU230" s="182"/>
      <c r="EV230" s="182"/>
      <c r="EW230" s="182"/>
      <c r="EX230" s="182"/>
      <c r="EY230" s="182"/>
      <c r="EZ230" s="182"/>
      <c r="FA230" s="182"/>
      <c r="FB230" s="182"/>
      <c r="FC230" s="182"/>
      <c r="FD230" s="182"/>
      <c r="FE230" s="182"/>
      <c r="FF230" s="182"/>
      <c r="FG230" s="182"/>
      <c r="FH230" s="182"/>
      <c r="FI230" s="182"/>
      <c r="FJ230" s="182"/>
      <c r="FK230" s="182"/>
      <c r="FL230" s="182"/>
      <c r="FM230" s="182"/>
      <c r="FN230" s="182"/>
      <c r="FO230" s="182"/>
      <c r="FP230" s="182"/>
      <c r="FQ230" s="182"/>
      <c r="FR230" s="182"/>
      <c r="FS230" s="182"/>
      <c r="FT230" s="182"/>
      <c r="FU230" s="182"/>
      <c r="FV230" s="182"/>
      <c r="FW230" s="182"/>
      <c r="FX230" s="182"/>
      <c r="FY230" s="182"/>
      <c r="FZ230" s="182"/>
      <c r="GA230" s="182"/>
      <c r="GB230" s="182"/>
      <c r="GC230" s="182"/>
      <c r="GD230" s="182"/>
      <c r="GE230" s="182"/>
      <c r="GF230" s="182"/>
      <c r="GG230" s="182"/>
      <c r="GH230" s="182"/>
      <c r="GI230" s="182"/>
      <c r="GJ230" s="182"/>
      <c r="GK230" s="182"/>
      <c r="GL230" s="182"/>
      <c r="GM230" s="182"/>
      <c r="GN230" s="182"/>
      <c r="GO230" s="182"/>
      <c r="GP230" s="182"/>
      <c r="GQ230" s="182"/>
      <c r="GR230" s="182"/>
      <c r="GS230" s="182"/>
      <c r="GT230" s="182"/>
      <c r="GU230" s="182"/>
      <c r="GV230" s="182"/>
      <c r="GW230" s="182"/>
      <c r="GX230" s="182"/>
      <c r="GY230" s="182"/>
      <c r="GZ230" s="182"/>
      <c r="HA230" s="182"/>
      <c r="HB230" s="182"/>
      <c r="HC230" s="182"/>
      <c r="HD230" s="182"/>
      <c r="HE230" s="182"/>
      <c r="HF230" s="182"/>
      <c r="HG230" s="182"/>
      <c r="HH230" s="182"/>
      <c r="HI230" s="182"/>
      <c r="HJ230" s="182"/>
      <c r="HK230" s="182"/>
      <c r="HL230" s="182"/>
      <c r="HM230" s="182"/>
      <c r="HN230" s="182"/>
      <c r="HO230" s="182"/>
      <c r="HP230" s="182"/>
      <c r="HQ230" s="182"/>
      <c r="HR230" s="182"/>
      <c r="HS230" s="182"/>
      <c r="HT230" s="182"/>
      <c r="HU230" s="182"/>
      <c r="HV230" s="182"/>
      <c r="HW230" s="182"/>
      <c r="HX230" s="182"/>
      <c r="HY230" s="182"/>
      <c r="HZ230" s="182"/>
      <c r="IA230" s="182"/>
      <c r="IB230" s="182"/>
      <c r="IC230" s="182"/>
      <c r="ID230" s="182"/>
      <c r="IE230" s="182"/>
      <c r="IF230" s="182"/>
      <c r="IG230" s="182"/>
      <c r="IH230" s="182"/>
      <c r="II230" s="182"/>
      <c r="IJ230" s="182"/>
      <c r="IK230" s="182"/>
      <c r="IL230" s="182"/>
      <c r="IM230" s="182"/>
      <c r="IN230" s="182"/>
      <c r="IO230" s="182"/>
      <c r="IP230" s="182"/>
      <c r="IQ230" s="182"/>
      <c r="IR230" s="182"/>
      <c r="IS230" s="182"/>
      <c r="IT230" s="182"/>
      <c r="IU230" s="182"/>
      <c r="IV230" s="182"/>
      <c r="IW230" s="182"/>
      <c r="IX230" s="182"/>
      <c r="IY230" s="182"/>
      <c r="IZ230" s="182"/>
      <c r="JA230" s="182"/>
      <c r="JB230" s="182"/>
      <c r="JC230" s="182"/>
      <c r="JD230" s="182"/>
      <c r="JE230" s="182"/>
      <c r="JF230" s="182"/>
      <c r="JG230" s="182"/>
      <c r="JH230" s="182"/>
      <c r="JI230" s="182"/>
      <c r="JJ230" s="182"/>
      <c r="JK230" s="182"/>
      <c r="JL230" s="182"/>
      <c r="JM230" s="182"/>
      <c r="JN230" s="182"/>
      <c r="JO230" s="182"/>
      <c r="JP230" s="182"/>
      <c r="JQ230" s="182"/>
      <c r="JR230" s="182"/>
      <c r="JS230" s="182"/>
      <c r="JT230" s="182"/>
      <c r="JU230" s="182"/>
      <c r="JV230" s="182"/>
      <c r="JW230" s="182"/>
      <c r="JX230" s="182"/>
      <c r="JY230" s="182"/>
      <c r="JZ230" s="182"/>
      <c r="KA230" s="182"/>
      <c r="KB230" s="182"/>
    </row>
    <row r="231" spans="1:288" s="158" customFormat="1" ht="12.5" customHeight="1" x14ac:dyDescent="0.25">
      <c r="A231" s="180"/>
      <c r="B231" s="557" t="s">
        <v>269</v>
      </c>
      <c r="C231" s="558"/>
      <c r="D231" s="559"/>
      <c r="E231" s="276">
        <f>'7990NTP-P'!E83-E239-E247</f>
        <v>0</v>
      </c>
      <c r="F231" s="362">
        <f t="shared" si="5"/>
        <v>0</v>
      </c>
      <c r="G231" s="356">
        <f>AA$18+AA$21+AA$23+AA$26+AA$29+AA$32+AA$35+AA$38+AA$41+AA$44+AA$47+AA$50+AA$53+AA$56+AA$59+AA$62+AA$65+AA$68+AA$71+AA$74+AA$79+AA$82+AA$85+AA$88+AA$91+AA$94+AA$97+AA$100+AA$103+AA$106+AA$109+AA$114+AA$119+AA$122+AA$125+AA$128</f>
        <v>0</v>
      </c>
      <c r="H231" s="357">
        <f>AA$19+AA$24+AA$27+AA112+AA$30+AA$33+AA$36+AA$39+AA$42+AA$45+AA$48+AA$51+AA$54+AA$57+AA60+AA63+AA$66+AA$69+AA$72+AA$75+AA77+AA$80+AA$83+AA$86+AA92+AA95+AA98+AA$101+AA$104+AA107+AA110+AA115+AA117+AA120+AA123+AA126+AA129+AA131</f>
        <v>0</v>
      </c>
      <c r="I231" s="625">
        <f>AA89</f>
        <v>0</v>
      </c>
      <c r="J231" s="359"/>
      <c r="K231" s="346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  <c r="AC231" s="182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82"/>
      <c r="AN231" s="182"/>
      <c r="AO231" s="182"/>
      <c r="AP231" s="182"/>
      <c r="AQ231" s="182"/>
      <c r="AR231" s="182"/>
      <c r="AS231" s="182"/>
      <c r="AT231" s="182"/>
      <c r="AU231" s="182"/>
      <c r="AV231" s="182"/>
      <c r="AW231" s="182"/>
      <c r="AX231" s="182"/>
      <c r="AY231" s="182"/>
      <c r="AZ231" s="182"/>
      <c r="BA231" s="182"/>
      <c r="BB231" s="182"/>
      <c r="BC231" s="182"/>
      <c r="BD231" s="182"/>
      <c r="BE231" s="182"/>
      <c r="BF231" s="182"/>
      <c r="BG231" s="182"/>
      <c r="BH231" s="182"/>
      <c r="BI231" s="182"/>
      <c r="BJ231" s="182"/>
      <c r="BK231" s="182"/>
      <c r="BL231" s="182"/>
      <c r="BM231" s="182"/>
      <c r="BN231" s="182"/>
      <c r="BO231" s="182"/>
      <c r="BP231" s="182"/>
      <c r="BQ231" s="182"/>
      <c r="BR231" s="182"/>
      <c r="BS231" s="182"/>
      <c r="BT231" s="182"/>
      <c r="BU231" s="182"/>
      <c r="BV231" s="182"/>
      <c r="BW231" s="182"/>
      <c r="BX231" s="182"/>
      <c r="BY231" s="182"/>
      <c r="BZ231" s="182"/>
      <c r="CA231" s="182"/>
      <c r="CB231" s="182"/>
      <c r="CC231" s="182"/>
      <c r="CD231" s="182"/>
      <c r="CE231" s="182"/>
      <c r="CF231" s="182"/>
      <c r="CG231" s="182"/>
      <c r="CH231" s="182"/>
      <c r="CI231" s="182"/>
      <c r="CJ231" s="182"/>
      <c r="CK231" s="182"/>
      <c r="CL231" s="182"/>
      <c r="CM231" s="182"/>
      <c r="CN231" s="182"/>
      <c r="CO231" s="182"/>
      <c r="CP231" s="182"/>
      <c r="CQ231" s="182"/>
      <c r="CR231" s="182"/>
      <c r="CS231" s="182"/>
      <c r="CT231" s="182"/>
      <c r="CU231" s="182"/>
      <c r="CV231" s="182"/>
      <c r="CW231" s="182"/>
      <c r="CX231" s="182"/>
      <c r="CY231" s="182"/>
      <c r="CZ231" s="182"/>
      <c r="DA231" s="182"/>
      <c r="DB231" s="182"/>
      <c r="DC231" s="182"/>
      <c r="DD231" s="182"/>
      <c r="DE231" s="182"/>
      <c r="DF231" s="182"/>
      <c r="DG231" s="182"/>
      <c r="DH231" s="182"/>
      <c r="DI231" s="182"/>
      <c r="DJ231" s="182"/>
      <c r="DK231" s="182"/>
      <c r="DL231" s="182"/>
      <c r="DM231" s="182"/>
      <c r="DN231" s="182"/>
      <c r="DO231" s="182"/>
      <c r="DP231" s="182"/>
      <c r="DQ231" s="182"/>
      <c r="DR231" s="182"/>
      <c r="DS231" s="182"/>
      <c r="DT231" s="182"/>
      <c r="DU231" s="182"/>
      <c r="DV231" s="182"/>
      <c r="DW231" s="182"/>
      <c r="DX231" s="182"/>
      <c r="DY231" s="182"/>
      <c r="DZ231" s="182"/>
      <c r="EA231" s="182"/>
      <c r="EB231" s="182"/>
      <c r="EC231" s="182"/>
      <c r="ED231" s="182"/>
      <c r="EE231" s="182"/>
      <c r="EF231" s="182"/>
      <c r="EG231" s="182"/>
      <c r="EH231" s="182"/>
      <c r="EI231" s="182"/>
      <c r="EJ231" s="182"/>
      <c r="EK231" s="182"/>
      <c r="EL231" s="182"/>
      <c r="EM231" s="182"/>
      <c r="EN231" s="182"/>
      <c r="EO231" s="182"/>
      <c r="EP231" s="182"/>
      <c r="EQ231" s="182"/>
      <c r="ER231" s="182"/>
      <c r="ES231" s="182"/>
      <c r="ET231" s="182"/>
      <c r="EU231" s="182"/>
      <c r="EV231" s="182"/>
      <c r="EW231" s="182"/>
      <c r="EX231" s="182"/>
      <c r="EY231" s="182"/>
      <c r="EZ231" s="182"/>
      <c r="FA231" s="182"/>
      <c r="FB231" s="182"/>
      <c r="FC231" s="182"/>
      <c r="FD231" s="182"/>
      <c r="FE231" s="182"/>
      <c r="FF231" s="182"/>
      <c r="FG231" s="182"/>
      <c r="FH231" s="182"/>
      <c r="FI231" s="182"/>
      <c r="FJ231" s="182"/>
      <c r="FK231" s="182"/>
      <c r="FL231" s="182"/>
      <c r="FM231" s="182"/>
      <c r="FN231" s="182"/>
      <c r="FO231" s="182"/>
      <c r="FP231" s="182"/>
      <c r="FQ231" s="182"/>
      <c r="FR231" s="182"/>
      <c r="FS231" s="182"/>
      <c r="FT231" s="182"/>
      <c r="FU231" s="182"/>
      <c r="FV231" s="182"/>
      <c r="FW231" s="182"/>
      <c r="FX231" s="182"/>
      <c r="FY231" s="182"/>
      <c r="FZ231" s="182"/>
      <c r="GA231" s="182"/>
      <c r="GB231" s="182"/>
      <c r="GC231" s="182"/>
      <c r="GD231" s="182"/>
      <c r="GE231" s="182"/>
      <c r="GF231" s="182"/>
      <c r="GG231" s="182"/>
      <c r="GH231" s="182"/>
      <c r="GI231" s="182"/>
      <c r="GJ231" s="182"/>
      <c r="GK231" s="182"/>
      <c r="GL231" s="182"/>
      <c r="GM231" s="182"/>
      <c r="GN231" s="182"/>
      <c r="GO231" s="182"/>
      <c r="GP231" s="182"/>
      <c r="GQ231" s="182"/>
      <c r="GR231" s="182"/>
      <c r="GS231" s="182"/>
      <c r="GT231" s="182"/>
      <c r="GU231" s="182"/>
      <c r="GV231" s="182"/>
      <c r="GW231" s="182"/>
      <c r="GX231" s="182"/>
      <c r="GY231" s="182"/>
      <c r="GZ231" s="182"/>
      <c r="HA231" s="182"/>
      <c r="HB231" s="182"/>
      <c r="HC231" s="182"/>
      <c r="HD231" s="182"/>
      <c r="HE231" s="182"/>
      <c r="HF231" s="182"/>
      <c r="HG231" s="182"/>
      <c r="HH231" s="182"/>
      <c r="HI231" s="182"/>
      <c r="HJ231" s="182"/>
      <c r="HK231" s="182"/>
      <c r="HL231" s="182"/>
      <c r="HM231" s="182"/>
      <c r="HN231" s="182"/>
      <c r="HO231" s="182"/>
      <c r="HP231" s="182"/>
      <c r="HQ231" s="182"/>
      <c r="HR231" s="182"/>
      <c r="HS231" s="182"/>
      <c r="HT231" s="182"/>
      <c r="HU231" s="182"/>
      <c r="HV231" s="182"/>
      <c r="HW231" s="182"/>
      <c r="HX231" s="182"/>
      <c r="HY231" s="182"/>
      <c r="HZ231" s="182"/>
      <c r="IA231" s="182"/>
      <c r="IB231" s="182"/>
      <c r="IC231" s="182"/>
      <c r="ID231" s="182"/>
      <c r="IE231" s="182"/>
      <c r="IF231" s="182"/>
      <c r="IG231" s="182"/>
      <c r="IH231" s="182"/>
      <c r="II231" s="182"/>
      <c r="IJ231" s="182"/>
      <c r="IK231" s="182"/>
      <c r="IL231" s="182"/>
      <c r="IM231" s="182"/>
      <c r="IN231" s="182"/>
      <c r="IO231" s="182"/>
      <c r="IP231" s="182"/>
      <c r="IQ231" s="182"/>
      <c r="IR231" s="182"/>
      <c r="IS231" s="182"/>
      <c r="IT231" s="182"/>
      <c r="IU231" s="182"/>
      <c r="IV231" s="182"/>
      <c r="IW231" s="182"/>
      <c r="IX231" s="182"/>
      <c r="IY231" s="182"/>
      <c r="IZ231" s="182"/>
      <c r="JA231" s="182"/>
      <c r="JB231" s="182"/>
      <c r="JC231" s="182"/>
      <c r="JD231" s="182"/>
      <c r="JE231" s="182"/>
      <c r="JF231" s="182"/>
      <c r="JG231" s="182"/>
      <c r="JH231" s="182"/>
      <c r="JI231" s="182"/>
      <c r="JJ231" s="182"/>
      <c r="JK231" s="182"/>
      <c r="JL231" s="182"/>
      <c r="JM231" s="182"/>
      <c r="JN231" s="182"/>
      <c r="JO231" s="182"/>
      <c r="JP231" s="182"/>
      <c r="JQ231" s="182"/>
      <c r="JR231" s="182"/>
      <c r="JS231" s="182"/>
      <c r="JT231" s="182"/>
      <c r="JU231" s="182"/>
      <c r="JV231" s="182"/>
      <c r="JW231" s="182"/>
      <c r="JX231" s="182"/>
      <c r="JY231" s="182"/>
      <c r="JZ231" s="182"/>
      <c r="KA231" s="182"/>
      <c r="KB231" s="182"/>
    </row>
    <row r="232" spans="1:288" s="158" customFormat="1" ht="16.5" customHeight="1" thickBot="1" x14ac:dyDescent="0.4">
      <c r="A232" s="180"/>
      <c r="B232" s="560" t="s">
        <v>75</v>
      </c>
      <c r="C232" s="561"/>
      <c r="D232" s="562"/>
      <c r="E232" s="364"/>
      <c r="F232" s="365"/>
      <c r="G232" s="366"/>
      <c r="H232" s="365"/>
      <c r="I232" s="367"/>
      <c r="J232" s="351"/>
      <c r="K232" s="346"/>
      <c r="L232" s="368"/>
      <c r="M232" s="368"/>
      <c r="N232" s="368"/>
      <c r="O232" s="368"/>
      <c r="P232" s="368"/>
      <c r="Q232" s="368"/>
      <c r="R232" s="368"/>
      <c r="S232" s="368"/>
      <c r="T232" s="368"/>
      <c r="U232" s="368"/>
      <c r="V232" s="368"/>
      <c r="W232" s="368"/>
      <c r="X232" s="368"/>
      <c r="Y232" s="368"/>
      <c r="Z232" s="368"/>
      <c r="AA232" s="368"/>
      <c r="AB232" s="368"/>
      <c r="AC232" s="182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82"/>
      <c r="AN232" s="182"/>
      <c r="AO232" s="182"/>
      <c r="AP232" s="182"/>
      <c r="AQ232" s="182"/>
      <c r="AR232" s="182"/>
      <c r="AS232" s="182"/>
      <c r="AT232" s="182"/>
      <c r="AU232" s="182"/>
      <c r="AV232" s="182"/>
      <c r="AW232" s="182"/>
      <c r="AX232" s="182"/>
      <c r="AY232" s="182"/>
      <c r="AZ232" s="182"/>
      <c r="BA232" s="182"/>
      <c r="BB232" s="182"/>
      <c r="BC232" s="182"/>
      <c r="BD232" s="182"/>
      <c r="BE232" s="182"/>
      <c r="BF232" s="182"/>
      <c r="BG232" s="182"/>
      <c r="BH232" s="182"/>
      <c r="BI232" s="182"/>
      <c r="BJ232" s="182"/>
      <c r="BK232" s="182"/>
      <c r="BL232" s="182"/>
      <c r="BM232" s="182"/>
      <c r="BN232" s="182"/>
      <c r="BO232" s="182"/>
      <c r="BP232" s="182"/>
      <c r="BQ232" s="182"/>
      <c r="BR232" s="182"/>
      <c r="BS232" s="182"/>
      <c r="BT232" s="182"/>
      <c r="BU232" s="182"/>
      <c r="BV232" s="182"/>
      <c r="BW232" s="182"/>
      <c r="BX232" s="182"/>
      <c r="BY232" s="182"/>
      <c r="BZ232" s="182"/>
      <c r="CA232" s="182"/>
      <c r="CB232" s="182"/>
      <c r="CC232" s="182"/>
      <c r="CD232" s="182"/>
      <c r="CE232" s="182"/>
      <c r="CF232" s="182"/>
      <c r="CG232" s="182"/>
      <c r="CH232" s="182"/>
      <c r="CI232" s="182"/>
      <c r="CJ232" s="182"/>
      <c r="CK232" s="182"/>
      <c r="CL232" s="182"/>
      <c r="CM232" s="182"/>
      <c r="CN232" s="182"/>
      <c r="CO232" s="182"/>
      <c r="CP232" s="182"/>
      <c r="CQ232" s="182"/>
      <c r="CR232" s="182"/>
      <c r="CS232" s="182"/>
      <c r="CT232" s="182"/>
      <c r="CU232" s="182"/>
      <c r="CV232" s="182"/>
      <c r="CW232" s="182"/>
      <c r="CX232" s="182"/>
      <c r="CY232" s="182"/>
      <c r="CZ232" s="182"/>
      <c r="DA232" s="182"/>
      <c r="DB232" s="182"/>
      <c r="DC232" s="182"/>
      <c r="DD232" s="182"/>
      <c r="DE232" s="182"/>
      <c r="DF232" s="182"/>
      <c r="DG232" s="182"/>
      <c r="DH232" s="182"/>
      <c r="DI232" s="182"/>
      <c r="DJ232" s="182"/>
      <c r="DK232" s="182"/>
      <c r="DL232" s="182"/>
      <c r="DM232" s="182"/>
      <c r="DN232" s="182"/>
      <c r="DO232" s="182"/>
      <c r="DP232" s="182"/>
      <c r="DQ232" s="182"/>
      <c r="DR232" s="182"/>
      <c r="DS232" s="182"/>
      <c r="DT232" s="182"/>
      <c r="DU232" s="182"/>
      <c r="DV232" s="182"/>
      <c r="DW232" s="182"/>
      <c r="DX232" s="182"/>
      <c r="DY232" s="182"/>
      <c r="DZ232" s="182"/>
      <c r="EA232" s="182"/>
      <c r="EB232" s="182"/>
      <c r="EC232" s="182"/>
      <c r="ED232" s="182"/>
      <c r="EE232" s="182"/>
      <c r="EF232" s="182"/>
      <c r="EG232" s="182"/>
      <c r="EH232" s="182"/>
      <c r="EI232" s="182"/>
      <c r="EJ232" s="182"/>
      <c r="EK232" s="182"/>
      <c r="EL232" s="182"/>
      <c r="EM232" s="182"/>
      <c r="EN232" s="182"/>
      <c r="EO232" s="182"/>
      <c r="EP232" s="182"/>
      <c r="EQ232" s="182"/>
      <c r="ER232" s="182"/>
      <c r="ES232" s="182"/>
      <c r="ET232" s="182"/>
      <c r="EU232" s="182"/>
      <c r="EV232" s="182"/>
      <c r="EW232" s="182"/>
      <c r="EX232" s="182"/>
      <c r="EY232" s="182"/>
      <c r="EZ232" s="182"/>
      <c r="FA232" s="182"/>
      <c r="FB232" s="182"/>
      <c r="FC232" s="182"/>
      <c r="FD232" s="182"/>
      <c r="FE232" s="182"/>
      <c r="FF232" s="182"/>
      <c r="FG232" s="182"/>
      <c r="FH232" s="182"/>
      <c r="FI232" s="182"/>
      <c r="FJ232" s="182"/>
      <c r="FK232" s="182"/>
      <c r="FL232" s="182"/>
      <c r="FM232" s="182"/>
      <c r="FN232" s="182"/>
      <c r="FO232" s="182"/>
      <c r="FP232" s="182"/>
      <c r="FQ232" s="182"/>
      <c r="FR232" s="182"/>
      <c r="FS232" s="182"/>
      <c r="FT232" s="182"/>
      <c r="FU232" s="182"/>
      <c r="FV232" s="182"/>
      <c r="FW232" s="182"/>
      <c r="FX232" s="182"/>
      <c r="FY232" s="182"/>
      <c r="FZ232" s="182"/>
      <c r="GA232" s="182"/>
      <c r="GB232" s="182"/>
      <c r="GC232" s="182"/>
      <c r="GD232" s="182"/>
      <c r="GE232" s="182"/>
      <c r="GF232" s="182"/>
      <c r="GG232" s="182"/>
      <c r="GH232" s="182"/>
      <c r="GI232" s="182"/>
      <c r="GJ232" s="182"/>
      <c r="GK232" s="182"/>
      <c r="GL232" s="182"/>
      <c r="GM232" s="182"/>
      <c r="GN232" s="182"/>
      <c r="GO232" s="182"/>
      <c r="GP232" s="182"/>
      <c r="GQ232" s="182"/>
      <c r="GR232" s="182"/>
      <c r="GS232" s="182"/>
      <c r="GT232" s="182"/>
      <c r="GU232" s="182"/>
      <c r="GV232" s="182"/>
      <c r="GW232" s="182"/>
      <c r="GX232" s="182"/>
      <c r="GY232" s="182"/>
      <c r="GZ232" s="182"/>
      <c r="HA232" s="182"/>
      <c r="HB232" s="182"/>
      <c r="HC232" s="182"/>
      <c r="HD232" s="182"/>
      <c r="HE232" s="182"/>
      <c r="HF232" s="182"/>
      <c r="HG232" s="182"/>
      <c r="HH232" s="182"/>
      <c r="HI232" s="182"/>
      <c r="HJ232" s="182"/>
      <c r="HK232" s="182"/>
      <c r="HL232" s="182"/>
      <c r="HM232" s="182"/>
      <c r="HN232" s="182"/>
      <c r="HO232" s="182"/>
      <c r="HP232" s="182"/>
      <c r="HQ232" s="182"/>
      <c r="HR232" s="182"/>
      <c r="HS232" s="182"/>
      <c r="HT232" s="182"/>
      <c r="HU232" s="182"/>
      <c r="HV232" s="182"/>
      <c r="HW232" s="182"/>
      <c r="HX232" s="182"/>
      <c r="HY232" s="182"/>
      <c r="HZ232" s="182"/>
      <c r="IA232" s="182"/>
      <c r="IB232" s="182"/>
      <c r="IC232" s="182"/>
      <c r="ID232" s="182"/>
      <c r="IE232" s="182"/>
      <c r="IF232" s="182"/>
      <c r="IG232" s="182"/>
      <c r="IH232" s="182"/>
      <c r="II232" s="182"/>
      <c r="IJ232" s="182"/>
      <c r="IK232" s="182"/>
      <c r="IL232" s="182"/>
      <c r="IM232" s="182"/>
      <c r="IN232" s="182"/>
      <c r="IO232" s="182"/>
      <c r="IP232" s="182"/>
      <c r="IQ232" s="182"/>
      <c r="IR232" s="182"/>
      <c r="IS232" s="182"/>
      <c r="IT232" s="182"/>
      <c r="IU232" s="182"/>
      <c r="IV232" s="182"/>
      <c r="IW232" s="182"/>
      <c r="IX232" s="182"/>
      <c r="IY232" s="182"/>
      <c r="IZ232" s="182"/>
      <c r="JA232" s="182"/>
      <c r="JB232" s="182"/>
      <c r="JC232" s="182"/>
      <c r="JD232" s="182"/>
      <c r="JE232" s="182"/>
      <c r="JF232" s="182"/>
      <c r="JG232" s="182"/>
      <c r="JH232" s="182"/>
      <c r="JI232" s="182"/>
      <c r="JJ232" s="182"/>
      <c r="JK232" s="182"/>
      <c r="JL232" s="182"/>
      <c r="JM232" s="182"/>
      <c r="JN232" s="182"/>
      <c r="JO232" s="182"/>
      <c r="JP232" s="182"/>
      <c r="JQ232" s="182"/>
      <c r="JR232" s="182"/>
      <c r="JS232" s="182"/>
      <c r="JT232" s="182"/>
      <c r="JU232" s="182"/>
      <c r="JV232" s="182"/>
      <c r="JW232" s="182"/>
      <c r="JX232" s="182"/>
      <c r="JY232" s="182"/>
      <c r="JZ232" s="182"/>
      <c r="KA232" s="182"/>
      <c r="KB232" s="182"/>
    </row>
    <row r="233" spans="1:288" s="158" customFormat="1" ht="12.5" customHeight="1" x14ac:dyDescent="0.25">
      <c r="A233" s="180"/>
      <c r="B233" s="554" t="s">
        <v>8</v>
      </c>
      <c r="C233" s="555"/>
      <c r="D233" s="556"/>
      <c r="E233" s="369">
        <f>'7990NTP-P'!C77</f>
        <v>0</v>
      </c>
      <c r="F233" s="370">
        <f>+C204</f>
        <v>0</v>
      </c>
      <c r="G233" s="371"/>
      <c r="H233" s="370">
        <f t="shared" ref="H233:H239" si="6">F233</f>
        <v>0</v>
      </c>
      <c r="I233" s="372"/>
      <c r="J233" s="359"/>
      <c r="K233" s="346"/>
      <c r="L233" s="368"/>
      <c r="M233" s="368"/>
      <c r="N233" s="368"/>
      <c r="O233" s="368"/>
      <c r="P233" s="368"/>
      <c r="Q233" s="368"/>
      <c r="R233" s="368"/>
      <c r="S233" s="368"/>
      <c r="T233" s="368"/>
      <c r="U233" s="368"/>
      <c r="V233" s="368"/>
      <c r="W233" s="368"/>
      <c r="X233" s="368"/>
      <c r="Y233" s="368"/>
      <c r="Z233" s="368"/>
      <c r="AA233" s="368"/>
      <c r="AB233" s="368"/>
      <c r="AC233" s="182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82"/>
      <c r="AN233" s="182"/>
      <c r="AO233" s="182"/>
      <c r="AP233" s="182"/>
      <c r="AQ233" s="182"/>
      <c r="AR233" s="182"/>
      <c r="AS233" s="182"/>
      <c r="AT233" s="182"/>
      <c r="AU233" s="182"/>
      <c r="AV233" s="182"/>
      <c r="AW233" s="182"/>
      <c r="AX233" s="182"/>
      <c r="AY233" s="182"/>
      <c r="AZ233" s="182"/>
      <c r="BA233" s="182"/>
      <c r="BB233" s="182"/>
      <c r="BC233" s="182"/>
      <c r="BD233" s="182"/>
      <c r="BE233" s="182"/>
      <c r="BF233" s="182"/>
      <c r="BG233" s="182"/>
      <c r="BH233" s="182"/>
      <c r="BI233" s="182"/>
      <c r="BJ233" s="182"/>
      <c r="BK233" s="182"/>
      <c r="BL233" s="182"/>
      <c r="BM233" s="182"/>
      <c r="BN233" s="182"/>
      <c r="BO233" s="182"/>
      <c r="BP233" s="182"/>
      <c r="BQ233" s="182"/>
      <c r="BR233" s="182"/>
      <c r="BS233" s="182"/>
      <c r="BT233" s="182"/>
      <c r="BU233" s="182"/>
      <c r="BV233" s="182"/>
      <c r="BW233" s="182"/>
      <c r="BX233" s="182"/>
      <c r="BY233" s="182"/>
      <c r="BZ233" s="182"/>
      <c r="CA233" s="182"/>
      <c r="CB233" s="182"/>
      <c r="CC233" s="182"/>
      <c r="CD233" s="182"/>
      <c r="CE233" s="182"/>
      <c r="CF233" s="182"/>
      <c r="CG233" s="182"/>
      <c r="CH233" s="182"/>
      <c r="CI233" s="182"/>
      <c r="CJ233" s="182"/>
      <c r="CK233" s="182"/>
      <c r="CL233" s="182"/>
      <c r="CM233" s="182"/>
      <c r="CN233" s="182"/>
      <c r="CO233" s="182"/>
      <c r="CP233" s="182"/>
      <c r="CQ233" s="182"/>
      <c r="CR233" s="182"/>
      <c r="CS233" s="182"/>
      <c r="CT233" s="182"/>
      <c r="CU233" s="182"/>
      <c r="CV233" s="182"/>
      <c r="CW233" s="182"/>
      <c r="CX233" s="182"/>
      <c r="CY233" s="182"/>
      <c r="CZ233" s="182"/>
      <c r="DA233" s="182"/>
      <c r="DB233" s="182"/>
      <c r="DC233" s="182"/>
      <c r="DD233" s="182"/>
      <c r="DE233" s="182"/>
      <c r="DF233" s="182"/>
      <c r="DG233" s="182"/>
      <c r="DH233" s="182"/>
      <c r="DI233" s="182"/>
      <c r="DJ233" s="182"/>
      <c r="DK233" s="182"/>
      <c r="DL233" s="182"/>
      <c r="DM233" s="182"/>
      <c r="DN233" s="182"/>
      <c r="DO233" s="182"/>
      <c r="DP233" s="182"/>
      <c r="DQ233" s="182"/>
      <c r="DR233" s="182"/>
      <c r="DS233" s="182"/>
      <c r="DT233" s="182"/>
      <c r="DU233" s="182"/>
      <c r="DV233" s="182"/>
      <c r="DW233" s="182"/>
      <c r="DX233" s="182"/>
      <c r="DY233" s="182"/>
      <c r="DZ233" s="182"/>
      <c r="EA233" s="182"/>
      <c r="EB233" s="182"/>
      <c r="EC233" s="182"/>
      <c r="ED233" s="182"/>
      <c r="EE233" s="182"/>
      <c r="EF233" s="182"/>
      <c r="EG233" s="182"/>
      <c r="EH233" s="182"/>
      <c r="EI233" s="182"/>
      <c r="EJ233" s="182"/>
      <c r="EK233" s="182"/>
      <c r="EL233" s="182"/>
      <c r="EM233" s="182"/>
      <c r="EN233" s="182"/>
      <c r="EO233" s="182"/>
      <c r="EP233" s="182"/>
      <c r="EQ233" s="182"/>
      <c r="ER233" s="182"/>
      <c r="ES233" s="182"/>
      <c r="ET233" s="182"/>
      <c r="EU233" s="182"/>
      <c r="EV233" s="182"/>
      <c r="EW233" s="182"/>
      <c r="EX233" s="182"/>
      <c r="EY233" s="182"/>
      <c r="EZ233" s="182"/>
      <c r="FA233" s="182"/>
      <c r="FB233" s="182"/>
      <c r="FC233" s="182"/>
      <c r="FD233" s="182"/>
      <c r="FE233" s="182"/>
      <c r="FF233" s="182"/>
      <c r="FG233" s="182"/>
      <c r="FH233" s="182"/>
      <c r="FI233" s="182"/>
      <c r="FJ233" s="182"/>
      <c r="FK233" s="182"/>
      <c r="FL233" s="182"/>
      <c r="FM233" s="182"/>
      <c r="FN233" s="182"/>
      <c r="FO233" s="182"/>
      <c r="FP233" s="182"/>
      <c r="FQ233" s="182"/>
      <c r="FR233" s="182"/>
      <c r="FS233" s="182"/>
      <c r="FT233" s="182"/>
      <c r="FU233" s="182"/>
      <c r="FV233" s="182"/>
      <c r="FW233" s="182"/>
      <c r="FX233" s="182"/>
      <c r="FY233" s="182"/>
      <c r="FZ233" s="182"/>
      <c r="GA233" s="182"/>
      <c r="GB233" s="182"/>
      <c r="GC233" s="182"/>
      <c r="GD233" s="182"/>
      <c r="GE233" s="182"/>
      <c r="GF233" s="182"/>
      <c r="GG233" s="182"/>
      <c r="GH233" s="182"/>
      <c r="GI233" s="182"/>
      <c r="GJ233" s="182"/>
      <c r="GK233" s="182"/>
      <c r="GL233" s="182"/>
      <c r="GM233" s="182"/>
      <c r="GN233" s="182"/>
      <c r="GO233" s="182"/>
      <c r="GP233" s="182"/>
      <c r="GQ233" s="182"/>
      <c r="GR233" s="182"/>
      <c r="GS233" s="182"/>
      <c r="GT233" s="182"/>
      <c r="GU233" s="182"/>
      <c r="GV233" s="182"/>
      <c r="GW233" s="182"/>
      <c r="GX233" s="182"/>
      <c r="GY233" s="182"/>
      <c r="GZ233" s="182"/>
      <c r="HA233" s="182"/>
      <c r="HB233" s="182"/>
      <c r="HC233" s="182"/>
      <c r="HD233" s="182"/>
      <c r="HE233" s="182"/>
      <c r="HF233" s="182"/>
      <c r="HG233" s="182"/>
      <c r="HH233" s="182"/>
      <c r="HI233" s="182"/>
      <c r="HJ233" s="182"/>
      <c r="HK233" s="182"/>
      <c r="HL233" s="182"/>
      <c r="HM233" s="182"/>
      <c r="HN233" s="182"/>
      <c r="HO233" s="182"/>
      <c r="HP233" s="182"/>
      <c r="HQ233" s="182"/>
      <c r="HR233" s="182"/>
      <c r="HS233" s="182"/>
      <c r="HT233" s="182"/>
      <c r="HU233" s="182"/>
      <c r="HV233" s="182"/>
      <c r="HW233" s="182"/>
      <c r="HX233" s="182"/>
      <c r="HY233" s="182"/>
      <c r="HZ233" s="182"/>
      <c r="IA233" s="182"/>
      <c r="IB233" s="182"/>
      <c r="IC233" s="182"/>
      <c r="ID233" s="182"/>
      <c r="IE233" s="182"/>
      <c r="IF233" s="182"/>
      <c r="IG233" s="182"/>
      <c r="IH233" s="182"/>
      <c r="II233" s="182"/>
      <c r="IJ233" s="182"/>
      <c r="IK233" s="182"/>
      <c r="IL233" s="182"/>
      <c r="IM233" s="182"/>
      <c r="IN233" s="182"/>
      <c r="IO233" s="182"/>
      <c r="IP233" s="182"/>
      <c r="IQ233" s="182"/>
      <c r="IR233" s="182"/>
      <c r="IS233" s="182"/>
      <c r="IT233" s="182"/>
      <c r="IU233" s="182"/>
      <c r="IV233" s="182"/>
      <c r="IW233" s="182"/>
      <c r="IX233" s="182"/>
      <c r="IY233" s="182"/>
      <c r="IZ233" s="182"/>
      <c r="JA233" s="182"/>
      <c r="JB233" s="182"/>
      <c r="JC233" s="182"/>
      <c r="JD233" s="182"/>
      <c r="JE233" s="182"/>
      <c r="JF233" s="182"/>
      <c r="JG233" s="182"/>
      <c r="JH233" s="182"/>
      <c r="JI233" s="182"/>
      <c r="JJ233" s="182"/>
      <c r="JK233" s="182"/>
      <c r="JL233" s="182"/>
      <c r="JM233" s="182"/>
      <c r="JN233" s="182"/>
      <c r="JO233" s="182"/>
      <c r="JP233" s="182"/>
      <c r="JQ233" s="182"/>
      <c r="JR233" s="182"/>
      <c r="JS233" s="182"/>
      <c r="JT233" s="182"/>
      <c r="JU233" s="182"/>
      <c r="JV233" s="182"/>
      <c r="JW233" s="182"/>
      <c r="JX233" s="182"/>
      <c r="JY233" s="182"/>
      <c r="JZ233" s="182"/>
      <c r="KA233" s="182"/>
      <c r="KB233" s="182"/>
    </row>
    <row r="234" spans="1:288" s="158" customFormat="1" ht="12.5" customHeight="1" x14ac:dyDescent="0.25">
      <c r="A234" s="180"/>
      <c r="B234" s="554" t="s">
        <v>9</v>
      </c>
      <c r="C234" s="555"/>
      <c r="D234" s="556"/>
      <c r="E234" s="268">
        <f>'7990NTP-P'!C78</f>
        <v>0</v>
      </c>
      <c r="F234" s="373">
        <f>+G204</f>
        <v>0</v>
      </c>
      <c r="G234" s="372"/>
      <c r="H234" s="373">
        <f t="shared" si="6"/>
        <v>0</v>
      </c>
      <c r="I234" s="372"/>
      <c r="J234" s="359"/>
      <c r="K234" s="346"/>
      <c r="AC234" s="182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82"/>
      <c r="AN234" s="182"/>
      <c r="AO234" s="182"/>
      <c r="AP234" s="182"/>
      <c r="AQ234" s="182"/>
      <c r="AR234" s="182"/>
      <c r="AS234" s="182"/>
      <c r="AT234" s="182"/>
      <c r="AU234" s="182"/>
      <c r="AV234" s="182"/>
      <c r="AW234" s="182"/>
      <c r="AX234" s="182"/>
      <c r="AY234" s="182"/>
      <c r="AZ234" s="182"/>
      <c r="BA234" s="182"/>
      <c r="BB234" s="182"/>
      <c r="BC234" s="182"/>
      <c r="BD234" s="182"/>
      <c r="BE234" s="182"/>
      <c r="BF234" s="182"/>
      <c r="BG234" s="182"/>
      <c r="BH234" s="182"/>
      <c r="BI234" s="182"/>
      <c r="BJ234" s="182"/>
      <c r="BK234" s="182"/>
      <c r="BL234" s="182"/>
      <c r="BM234" s="182"/>
      <c r="BN234" s="182"/>
      <c r="BO234" s="182"/>
      <c r="BP234" s="182"/>
      <c r="BQ234" s="182"/>
      <c r="BR234" s="182"/>
      <c r="BS234" s="182"/>
      <c r="BT234" s="182"/>
      <c r="BU234" s="182"/>
      <c r="BV234" s="182"/>
      <c r="BW234" s="182"/>
      <c r="BX234" s="182"/>
      <c r="BY234" s="182"/>
      <c r="BZ234" s="182"/>
      <c r="CA234" s="182"/>
      <c r="CB234" s="182"/>
      <c r="CC234" s="182"/>
      <c r="CD234" s="182"/>
      <c r="CE234" s="182"/>
      <c r="CF234" s="182"/>
      <c r="CG234" s="182"/>
      <c r="CH234" s="182"/>
      <c r="CI234" s="182"/>
      <c r="CJ234" s="182"/>
      <c r="CK234" s="182"/>
      <c r="CL234" s="182"/>
      <c r="CM234" s="182"/>
      <c r="CN234" s="182"/>
      <c r="CO234" s="182"/>
      <c r="CP234" s="182"/>
      <c r="CQ234" s="182"/>
      <c r="CR234" s="182"/>
      <c r="CS234" s="182"/>
      <c r="CT234" s="182"/>
      <c r="CU234" s="182"/>
      <c r="CV234" s="182"/>
      <c r="CW234" s="182"/>
      <c r="CX234" s="182"/>
      <c r="CY234" s="182"/>
      <c r="CZ234" s="182"/>
      <c r="DA234" s="182"/>
      <c r="DB234" s="182"/>
      <c r="DC234" s="182"/>
      <c r="DD234" s="182"/>
      <c r="DE234" s="182"/>
      <c r="DF234" s="182"/>
      <c r="DG234" s="182"/>
      <c r="DH234" s="182"/>
      <c r="DI234" s="182"/>
      <c r="DJ234" s="182"/>
      <c r="DK234" s="182"/>
      <c r="DL234" s="182"/>
      <c r="DM234" s="182"/>
      <c r="DN234" s="182"/>
      <c r="DO234" s="182"/>
      <c r="DP234" s="182"/>
      <c r="DQ234" s="182"/>
      <c r="DR234" s="182"/>
      <c r="DS234" s="182"/>
      <c r="DT234" s="182"/>
      <c r="DU234" s="182"/>
      <c r="DV234" s="182"/>
      <c r="DW234" s="182"/>
      <c r="DX234" s="182"/>
      <c r="DY234" s="182"/>
      <c r="DZ234" s="182"/>
      <c r="EA234" s="182"/>
      <c r="EB234" s="182"/>
      <c r="EC234" s="182"/>
      <c r="ED234" s="182"/>
      <c r="EE234" s="182"/>
      <c r="EF234" s="182"/>
      <c r="EG234" s="182"/>
      <c r="EH234" s="182"/>
      <c r="EI234" s="182"/>
      <c r="EJ234" s="182"/>
      <c r="EK234" s="182"/>
      <c r="EL234" s="182"/>
      <c r="EM234" s="182"/>
      <c r="EN234" s="182"/>
      <c r="EO234" s="182"/>
      <c r="EP234" s="182"/>
      <c r="EQ234" s="182"/>
      <c r="ER234" s="182"/>
      <c r="ES234" s="182"/>
      <c r="ET234" s="182"/>
      <c r="EU234" s="182"/>
      <c r="EV234" s="182"/>
      <c r="EW234" s="182"/>
      <c r="EX234" s="182"/>
      <c r="EY234" s="182"/>
      <c r="EZ234" s="182"/>
      <c r="FA234" s="182"/>
      <c r="FB234" s="182"/>
      <c r="FC234" s="182"/>
      <c r="FD234" s="182"/>
      <c r="FE234" s="182"/>
      <c r="FF234" s="182"/>
      <c r="FG234" s="182"/>
      <c r="FH234" s="182"/>
      <c r="FI234" s="182"/>
      <c r="FJ234" s="182"/>
      <c r="FK234" s="182"/>
      <c r="FL234" s="182"/>
      <c r="FM234" s="182"/>
      <c r="FN234" s="182"/>
      <c r="FO234" s="182"/>
      <c r="FP234" s="182"/>
      <c r="FQ234" s="182"/>
      <c r="FR234" s="182"/>
      <c r="FS234" s="182"/>
      <c r="FT234" s="182"/>
      <c r="FU234" s="182"/>
      <c r="FV234" s="182"/>
      <c r="FW234" s="182"/>
      <c r="FX234" s="182"/>
      <c r="FY234" s="182"/>
      <c r="FZ234" s="182"/>
      <c r="GA234" s="182"/>
      <c r="GB234" s="182"/>
      <c r="GC234" s="182"/>
      <c r="GD234" s="182"/>
      <c r="GE234" s="182"/>
      <c r="GF234" s="182"/>
      <c r="GG234" s="182"/>
      <c r="GH234" s="182"/>
      <c r="GI234" s="182"/>
      <c r="GJ234" s="182"/>
      <c r="GK234" s="182"/>
      <c r="GL234" s="182"/>
      <c r="GM234" s="182"/>
      <c r="GN234" s="182"/>
      <c r="GO234" s="182"/>
      <c r="GP234" s="182"/>
      <c r="GQ234" s="182"/>
      <c r="GR234" s="182"/>
      <c r="GS234" s="182"/>
      <c r="GT234" s="182"/>
      <c r="GU234" s="182"/>
      <c r="GV234" s="182"/>
      <c r="GW234" s="182"/>
      <c r="GX234" s="182"/>
      <c r="GY234" s="182"/>
      <c r="GZ234" s="182"/>
      <c r="HA234" s="182"/>
      <c r="HB234" s="182"/>
      <c r="HC234" s="182"/>
      <c r="HD234" s="182"/>
      <c r="HE234" s="182"/>
      <c r="HF234" s="182"/>
      <c r="HG234" s="182"/>
      <c r="HH234" s="182"/>
      <c r="HI234" s="182"/>
      <c r="HJ234" s="182"/>
      <c r="HK234" s="182"/>
      <c r="HL234" s="182"/>
      <c r="HM234" s="182"/>
      <c r="HN234" s="182"/>
      <c r="HO234" s="182"/>
      <c r="HP234" s="182"/>
      <c r="HQ234" s="182"/>
      <c r="HR234" s="182"/>
      <c r="HS234" s="182"/>
      <c r="HT234" s="182"/>
      <c r="HU234" s="182"/>
      <c r="HV234" s="182"/>
      <c r="HW234" s="182"/>
      <c r="HX234" s="182"/>
      <c r="HY234" s="182"/>
      <c r="HZ234" s="182"/>
      <c r="IA234" s="182"/>
      <c r="IB234" s="182"/>
      <c r="IC234" s="182"/>
      <c r="ID234" s="182"/>
      <c r="IE234" s="182"/>
      <c r="IF234" s="182"/>
      <c r="IG234" s="182"/>
      <c r="IH234" s="182"/>
      <c r="II234" s="182"/>
      <c r="IJ234" s="182"/>
      <c r="IK234" s="182"/>
      <c r="IL234" s="182"/>
      <c r="IM234" s="182"/>
      <c r="IN234" s="182"/>
      <c r="IO234" s="182"/>
      <c r="IP234" s="182"/>
      <c r="IQ234" s="182"/>
      <c r="IR234" s="182"/>
      <c r="IS234" s="182"/>
      <c r="IT234" s="182"/>
      <c r="IU234" s="182"/>
      <c r="IV234" s="182"/>
      <c r="IW234" s="182"/>
      <c r="IX234" s="182"/>
      <c r="IY234" s="182"/>
      <c r="IZ234" s="182"/>
      <c r="JA234" s="182"/>
      <c r="JB234" s="182"/>
      <c r="JC234" s="182"/>
      <c r="JD234" s="182"/>
      <c r="JE234" s="182"/>
      <c r="JF234" s="182"/>
      <c r="JG234" s="182"/>
      <c r="JH234" s="182"/>
      <c r="JI234" s="182"/>
      <c r="JJ234" s="182"/>
      <c r="JK234" s="182"/>
      <c r="JL234" s="182"/>
      <c r="JM234" s="182"/>
      <c r="JN234" s="182"/>
      <c r="JO234" s="182"/>
      <c r="JP234" s="182"/>
      <c r="JQ234" s="182"/>
      <c r="JR234" s="182"/>
      <c r="JS234" s="182"/>
      <c r="JT234" s="182"/>
      <c r="JU234" s="182"/>
      <c r="JV234" s="182"/>
      <c r="JW234" s="182"/>
      <c r="JX234" s="182"/>
      <c r="JY234" s="182"/>
      <c r="JZ234" s="182"/>
      <c r="KA234" s="182"/>
      <c r="KB234" s="182"/>
    </row>
    <row r="235" spans="1:288" s="158" customFormat="1" ht="12.5" customHeight="1" x14ac:dyDescent="0.25">
      <c r="A235" s="180"/>
      <c r="B235" s="554" t="s">
        <v>10</v>
      </c>
      <c r="C235" s="555"/>
      <c r="D235" s="556"/>
      <c r="E235" s="374">
        <f>'7990NTP-P'!C79</f>
        <v>0</v>
      </c>
      <c r="F235" s="375">
        <f>+K204</f>
        <v>0</v>
      </c>
      <c r="G235" s="372"/>
      <c r="H235" s="375">
        <f t="shared" si="6"/>
        <v>0</v>
      </c>
      <c r="I235" s="372"/>
      <c r="J235" s="359"/>
      <c r="K235" s="346"/>
      <c r="AC235" s="182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82"/>
      <c r="AN235" s="182"/>
      <c r="AO235" s="182"/>
      <c r="AP235" s="182"/>
      <c r="AQ235" s="182"/>
      <c r="AR235" s="182"/>
      <c r="AS235" s="182"/>
      <c r="AT235" s="182"/>
      <c r="AU235" s="182"/>
      <c r="AV235" s="182"/>
      <c r="AW235" s="182"/>
      <c r="AX235" s="182"/>
      <c r="AY235" s="182"/>
      <c r="AZ235" s="182"/>
      <c r="BA235" s="182"/>
      <c r="BB235" s="182"/>
      <c r="BC235" s="182"/>
      <c r="BD235" s="182"/>
      <c r="BE235" s="182"/>
      <c r="BF235" s="182"/>
      <c r="BG235" s="182"/>
      <c r="BH235" s="182"/>
      <c r="BI235" s="182"/>
      <c r="BJ235" s="182"/>
      <c r="BK235" s="182"/>
      <c r="BL235" s="182"/>
      <c r="BM235" s="182"/>
      <c r="BN235" s="182"/>
      <c r="BO235" s="182"/>
      <c r="BP235" s="182"/>
      <c r="BQ235" s="182"/>
      <c r="BR235" s="182"/>
      <c r="BS235" s="182"/>
      <c r="BT235" s="182"/>
      <c r="BU235" s="182"/>
      <c r="BV235" s="182"/>
      <c r="BW235" s="182"/>
      <c r="BX235" s="182"/>
      <c r="BY235" s="182"/>
      <c r="BZ235" s="182"/>
      <c r="CA235" s="182"/>
      <c r="CB235" s="182"/>
      <c r="CC235" s="182"/>
      <c r="CD235" s="182"/>
      <c r="CE235" s="182"/>
      <c r="CF235" s="182"/>
      <c r="CG235" s="182"/>
      <c r="CH235" s="182"/>
      <c r="CI235" s="182"/>
      <c r="CJ235" s="182"/>
      <c r="CK235" s="182"/>
      <c r="CL235" s="182"/>
      <c r="CM235" s="182"/>
      <c r="CN235" s="182"/>
      <c r="CO235" s="182"/>
      <c r="CP235" s="182"/>
      <c r="CQ235" s="182"/>
      <c r="CR235" s="182"/>
      <c r="CS235" s="182"/>
      <c r="CT235" s="182"/>
      <c r="CU235" s="182"/>
      <c r="CV235" s="182"/>
      <c r="CW235" s="182"/>
      <c r="CX235" s="182"/>
      <c r="CY235" s="182"/>
      <c r="CZ235" s="182"/>
      <c r="DA235" s="182"/>
      <c r="DB235" s="182"/>
      <c r="DC235" s="182"/>
      <c r="DD235" s="182"/>
      <c r="DE235" s="182"/>
      <c r="DF235" s="182"/>
      <c r="DG235" s="182"/>
      <c r="DH235" s="182"/>
      <c r="DI235" s="182"/>
      <c r="DJ235" s="182"/>
      <c r="DK235" s="182"/>
      <c r="DL235" s="182"/>
      <c r="DM235" s="182"/>
      <c r="DN235" s="182"/>
      <c r="DO235" s="182"/>
      <c r="DP235" s="182"/>
      <c r="DQ235" s="182"/>
      <c r="DR235" s="182"/>
      <c r="DS235" s="182"/>
      <c r="DT235" s="182"/>
      <c r="DU235" s="182"/>
      <c r="DV235" s="182"/>
      <c r="DW235" s="182"/>
      <c r="DX235" s="182"/>
      <c r="DY235" s="182"/>
      <c r="DZ235" s="182"/>
      <c r="EA235" s="182"/>
      <c r="EB235" s="182"/>
      <c r="EC235" s="182"/>
      <c r="ED235" s="182"/>
      <c r="EE235" s="182"/>
      <c r="EF235" s="182"/>
      <c r="EG235" s="182"/>
      <c r="EH235" s="182"/>
      <c r="EI235" s="182"/>
      <c r="EJ235" s="182"/>
      <c r="EK235" s="182"/>
      <c r="EL235" s="182"/>
      <c r="EM235" s="182"/>
      <c r="EN235" s="182"/>
      <c r="EO235" s="182"/>
      <c r="EP235" s="182"/>
      <c r="EQ235" s="182"/>
      <c r="ER235" s="182"/>
      <c r="ES235" s="182"/>
      <c r="ET235" s="182"/>
      <c r="EU235" s="182"/>
      <c r="EV235" s="182"/>
      <c r="EW235" s="182"/>
      <c r="EX235" s="182"/>
      <c r="EY235" s="182"/>
      <c r="EZ235" s="182"/>
      <c r="FA235" s="182"/>
      <c r="FB235" s="182"/>
      <c r="FC235" s="182"/>
      <c r="FD235" s="182"/>
      <c r="FE235" s="182"/>
      <c r="FF235" s="182"/>
      <c r="FG235" s="182"/>
      <c r="FH235" s="182"/>
      <c r="FI235" s="182"/>
      <c r="FJ235" s="182"/>
      <c r="FK235" s="182"/>
      <c r="FL235" s="182"/>
      <c r="FM235" s="182"/>
      <c r="FN235" s="182"/>
      <c r="FO235" s="182"/>
      <c r="FP235" s="182"/>
      <c r="FQ235" s="182"/>
      <c r="FR235" s="182"/>
      <c r="FS235" s="182"/>
      <c r="FT235" s="182"/>
      <c r="FU235" s="182"/>
      <c r="FV235" s="182"/>
      <c r="FW235" s="182"/>
      <c r="FX235" s="182"/>
      <c r="FY235" s="182"/>
      <c r="FZ235" s="182"/>
      <c r="GA235" s="182"/>
      <c r="GB235" s="182"/>
      <c r="GC235" s="182"/>
      <c r="GD235" s="182"/>
      <c r="GE235" s="182"/>
      <c r="GF235" s="182"/>
      <c r="GG235" s="182"/>
      <c r="GH235" s="182"/>
      <c r="GI235" s="182"/>
      <c r="GJ235" s="182"/>
      <c r="GK235" s="182"/>
      <c r="GL235" s="182"/>
      <c r="GM235" s="182"/>
      <c r="GN235" s="182"/>
      <c r="GO235" s="182"/>
      <c r="GP235" s="182"/>
      <c r="GQ235" s="182"/>
      <c r="GR235" s="182"/>
      <c r="GS235" s="182"/>
      <c r="GT235" s="182"/>
      <c r="GU235" s="182"/>
      <c r="GV235" s="182"/>
      <c r="GW235" s="182"/>
      <c r="GX235" s="182"/>
      <c r="GY235" s="182"/>
      <c r="GZ235" s="182"/>
      <c r="HA235" s="182"/>
      <c r="HB235" s="182"/>
      <c r="HC235" s="182"/>
      <c r="HD235" s="182"/>
      <c r="HE235" s="182"/>
      <c r="HF235" s="182"/>
      <c r="HG235" s="182"/>
      <c r="HH235" s="182"/>
      <c r="HI235" s="182"/>
      <c r="HJ235" s="182"/>
      <c r="HK235" s="182"/>
      <c r="HL235" s="182"/>
      <c r="HM235" s="182"/>
      <c r="HN235" s="182"/>
      <c r="HO235" s="182"/>
      <c r="HP235" s="182"/>
      <c r="HQ235" s="182"/>
      <c r="HR235" s="182"/>
      <c r="HS235" s="182"/>
      <c r="HT235" s="182"/>
      <c r="HU235" s="182"/>
      <c r="HV235" s="182"/>
      <c r="HW235" s="182"/>
      <c r="HX235" s="182"/>
      <c r="HY235" s="182"/>
      <c r="HZ235" s="182"/>
      <c r="IA235" s="182"/>
      <c r="IB235" s="182"/>
      <c r="IC235" s="182"/>
      <c r="ID235" s="182"/>
      <c r="IE235" s="182"/>
      <c r="IF235" s="182"/>
      <c r="IG235" s="182"/>
      <c r="IH235" s="182"/>
      <c r="II235" s="182"/>
      <c r="IJ235" s="182"/>
      <c r="IK235" s="182"/>
      <c r="IL235" s="182"/>
      <c r="IM235" s="182"/>
      <c r="IN235" s="182"/>
      <c r="IO235" s="182"/>
      <c r="IP235" s="182"/>
      <c r="IQ235" s="182"/>
      <c r="IR235" s="182"/>
      <c r="IS235" s="182"/>
      <c r="IT235" s="182"/>
      <c r="IU235" s="182"/>
      <c r="IV235" s="182"/>
      <c r="IW235" s="182"/>
      <c r="IX235" s="182"/>
      <c r="IY235" s="182"/>
      <c r="IZ235" s="182"/>
      <c r="JA235" s="182"/>
      <c r="JB235" s="182"/>
      <c r="JC235" s="182"/>
      <c r="JD235" s="182"/>
      <c r="JE235" s="182"/>
      <c r="JF235" s="182"/>
      <c r="JG235" s="182"/>
      <c r="JH235" s="182"/>
      <c r="JI235" s="182"/>
      <c r="JJ235" s="182"/>
      <c r="JK235" s="182"/>
      <c r="JL235" s="182"/>
      <c r="JM235" s="182"/>
      <c r="JN235" s="182"/>
      <c r="JO235" s="182"/>
      <c r="JP235" s="182"/>
      <c r="JQ235" s="182"/>
      <c r="JR235" s="182"/>
      <c r="JS235" s="182"/>
      <c r="JT235" s="182"/>
      <c r="JU235" s="182"/>
      <c r="JV235" s="182"/>
      <c r="JW235" s="182"/>
      <c r="JX235" s="182"/>
      <c r="JY235" s="182"/>
      <c r="JZ235" s="182"/>
      <c r="KA235" s="182"/>
      <c r="KB235" s="182"/>
    </row>
    <row r="236" spans="1:288" s="158" customFormat="1" ht="12.5" customHeight="1" x14ac:dyDescent="0.25">
      <c r="A236" s="180"/>
      <c r="B236" s="557" t="s">
        <v>270</v>
      </c>
      <c r="C236" s="558"/>
      <c r="D236" s="559"/>
      <c r="E236" s="374">
        <f>'7990NTP-P'!C80</f>
        <v>0</v>
      </c>
      <c r="F236" s="375">
        <f>O204</f>
        <v>0</v>
      </c>
      <c r="G236" s="372"/>
      <c r="H236" s="375">
        <f t="shared" si="6"/>
        <v>0</v>
      </c>
      <c r="I236" s="376"/>
      <c r="J236" s="359"/>
      <c r="K236" s="346"/>
      <c r="AC236" s="182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82"/>
      <c r="AN236" s="182"/>
      <c r="AO236" s="182"/>
      <c r="AP236" s="182"/>
      <c r="AQ236" s="182"/>
      <c r="AR236" s="182"/>
      <c r="AS236" s="182"/>
      <c r="AT236" s="182"/>
      <c r="AU236" s="182"/>
      <c r="AV236" s="182"/>
      <c r="AW236" s="182"/>
      <c r="AX236" s="182"/>
      <c r="AY236" s="182"/>
      <c r="AZ236" s="182"/>
      <c r="BA236" s="182"/>
      <c r="BB236" s="182"/>
      <c r="BC236" s="182"/>
      <c r="BD236" s="182"/>
      <c r="BE236" s="182"/>
      <c r="BF236" s="182"/>
      <c r="BG236" s="182"/>
      <c r="BH236" s="182"/>
      <c r="BI236" s="182"/>
      <c r="BJ236" s="182"/>
      <c r="BK236" s="182"/>
      <c r="BL236" s="182"/>
      <c r="BM236" s="182"/>
      <c r="BN236" s="182"/>
      <c r="BO236" s="182"/>
      <c r="BP236" s="182"/>
      <c r="BQ236" s="182"/>
      <c r="BR236" s="182"/>
      <c r="BS236" s="182"/>
      <c r="BT236" s="182"/>
      <c r="BU236" s="182"/>
      <c r="BV236" s="182"/>
      <c r="BW236" s="182"/>
      <c r="BX236" s="182"/>
      <c r="BY236" s="182"/>
      <c r="BZ236" s="182"/>
      <c r="CA236" s="182"/>
      <c r="CB236" s="182"/>
      <c r="CC236" s="182"/>
      <c r="CD236" s="182"/>
      <c r="CE236" s="182"/>
      <c r="CF236" s="182"/>
      <c r="CG236" s="182"/>
      <c r="CH236" s="182"/>
      <c r="CI236" s="182"/>
      <c r="CJ236" s="182"/>
      <c r="CK236" s="182"/>
      <c r="CL236" s="182"/>
      <c r="CM236" s="182"/>
      <c r="CN236" s="182"/>
      <c r="CO236" s="182"/>
      <c r="CP236" s="182"/>
      <c r="CQ236" s="182"/>
      <c r="CR236" s="182"/>
      <c r="CS236" s="182"/>
      <c r="CT236" s="182"/>
      <c r="CU236" s="182"/>
      <c r="CV236" s="182"/>
      <c r="CW236" s="182"/>
      <c r="CX236" s="182"/>
      <c r="CY236" s="182"/>
      <c r="CZ236" s="182"/>
      <c r="DA236" s="182"/>
      <c r="DB236" s="182"/>
      <c r="DC236" s="182"/>
      <c r="DD236" s="182"/>
      <c r="DE236" s="182"/>
      <c r="DF236" s="182"/>
      <c r="DG236" s="182"/>
      <c r="DH236" s="182"/>
      <c r="DI236" s="182"/>
      <c r="DJ236" s="182"/>
      <c r="DK236" s="182"/>
      <c r="DL236" s="182"/>
      <c r="DM236" s="182"/>
      <c r="DN236" s="182"/>
      <c r="DO236" s="182"/>
      <c r="DP236" s="182"/>
      <c r="DQ236" s="182"/>
      <c r="DR236" s="182"/>
      <c r="DS236" s="182"/>
      <c r="DT236" s="182"/>
      <c r="DU236" s="182"/>
      <c r="DV236" s="182"/>
      <c r="DW236" s="182"/>
      <c r="DX236" s="182"/>
      <c r="DY236" s="182"/>
      <c r="DZ236" s="182"/>
      <c r="EA236" s="182"/>
      <c r="EB236" s="182"/>
      <c r="EC236" s="182"/>
      <c r="ED236" s="182"/>
      <c r="EE236" s="182"/>
      <c r="EF236" s="182"/>
      <c r="EG236" s="182"/>
      <c r="EH236" s="182"/>
      <c r="EI236" s="182"/>
      <c r="EJ236" s="182"/>
      <c r="EK236" s="182"/>
      <c r="EL236" s="182"/>
      <c r="EM236" s="182"/>
      <c r="EN236" s="182"/>
      <c r="EO236" s="182"/>
      <c r="EP236" s="182"/>
      <c r="EQ236" s="182"/>
      <c r="ER236" s="182"/>
      <c r="ES236" s="182"/>
      <c r="ET236" s="182"/>
      <c r="EU236" s="182"/>
      <c r="EV236" s="182"/>
      <c r="EW236" s="182"/>
      <c r="EX236" s="182"/>
      <c r="EY236" s="182"/>
      <c r="EZ236" s="182"/>
      <c r="FA236" s="182"/>
      <c r="FB236" s="182"/>
      <c r="FC236" s="182"/>
      <c r="FD236" s="182"/>
      <c r="FE236" s="182"/>
      <c r="FF236" s="182"/>
      <c r="FG236" s="182"/>
      <c r="FH236" s="182"/>
      <c r="FI236" s="182"/>
      <c r="FJ236" s="182"/>
      <c r="FK236" s="182"/>
      <c r="FL236" s="182"/>
      <c r="FM236" s="182"/>
      <c r="FN236" s="182"/>
      <c r="FO236" s="182"/>
      <c r="FP236" s="182"/>
      <c r="FQ236" s="182"/>
      <c r="FR236" s="182"/>
      <c r="FS236" s="182"/>
      <c r="FT236" s="182"/>
      <c r="FU236" s="182"/>
      <c r="FV236" s="182"/>
      <c r="FW236" s="182"/>
      <c r="FX236" s="182"/>
      <c r="FY236" s="182"/>
      <c r="FZ236" s="182"/>
      <c r="GA236" s="182"/>
      <c r="GB236" s="182"/>
      <c r="GC236" s="182"/>
      <c r="GD236" s="182"/>
      <c r="GE236" s="182"/>
      <c r="GF236" s="182"/>
      <c r="GG236" s="182"/>
      <c r="GH236" s="182"/>
      <c r="GI236" s="182"/>
      <c r="GJ236" s="182"/>
      <c r="GK236" s="182"/>
      <c r="GL236" s="182"/>
      <c r="GM236" s="182"/>
      <c r="GN236" s="182"/>
      <c r="GO236" s="182"/>
      <c r="GP236" s="182"/>
      <c r="GQ236" s="182"/>
      <c r="GR236" s="182"/>
      <c r="GS236" s="182"/>
      <c r="GT236" s="182"/>
      <c r="GU236" s="182"/>
      <c r="GV236" s="182"/>
      <c r="GW236" s="182"/>
      <c r="GX236" s="182"/>
      <c r="GY236" s="182"/>
      <c r="GZ236" s="182"/>
      <c r="HA236" s="182"/>
      <c r="HB236" s="182"/>
      <c r="HC236" s="182"/>
      <c r="HD236" s="182"/>
      <c r="HE236" s="182"/>
      <c r="HF236" s="182"/>
      <c r="HG236" s="182"/>
      <c r="HH236" s="182"/>
      <c r="HI236" s="182"/>
      <c r="HJ236" s="182"/>
      <c r="HK236" s="182"/>
      <c r="HL236" s="182"/>
      <c r="HM236" s="182"/>
      <c r="HN236" s="182"/>
      <c r="HO236" s="182"/>
      <c r="HP236" s="182"/>
      <c r="HQ236" s="182"/>
      <c r="HR236" s="182"/>
      <c r="HS236" s="182"/>
      <c r="HT236" s="182"/>
      <c r="HU236" s="182"/>
      <c r="HV236" s="182"/>
      <c r="HW236" s="182"/>
      <c r="HX236" s="182"/>
      <c r="HY236" s="182"/>
      <c r="HZ236" s="182"/>
      <c r="IA236" s="182"/>
      <c r="IB236" s="182"/>
      <c r="IC236" s="182"/>
      <c r="ID236" s="182"/>
      <c r="IE236" s="182"/>
      <c r="IF236" s="182"/>
      <c r="IG236" s="182"/>
      <c r="IH236" s="182"/>
      <c r="II236" s="182"/>
      <c r="IJ236" s="182"/>
      <c r="IK236" s="182"/>
      <c r="IL236" s="182"/>
      <c r="IM236" s="182"/>
      <c r="IN236" s="182"/>
      <c r="IO236" s="182"/>
      <c r="IP236" s="182"/>
      <c r="IQ236" s="182"/>
      <c r="IR236" s="182"/>
      <c r="IS236" s="182"/>
      <c r="IT236" s="182"/>
      <c r="IU236" s="182"/>
      <c r="IV236" s="182"/>
      <c r="IW236" s="182"/>
      <c r="IX236" s="182"/>
      <c r="IY236" s="182"/>
      <c r="IZ236" s="182"/>
      <c r="JA236" s="182"/>
      <c r="JB236" s="182"/>
      <c r="JC236" s="182"/>
      <c r="JD236" s="182"/>
      <c r="JE236" s="182"/>
      <c r="JF236" s="182"/>
      <c r="JG236" s="182"/>
      <c r="JH236" s="182"/>
      <c r="JI236" s="182"/>
      <c r="JJ236" s="182"/>
      <c r="JK236" s="182"/>
      <c r="JL236" s="182"/>
      <c r="JM236" s="182"/>
      <c r="JN236" s="182"/>
      <c r="JO236" s="182"/>
      <c r="JP236" s="182"/>
      <c r="JQ236" s="182"/>
      <c r="JR236" s="182"/>
      <c r="JS236" s="182"/>
      <c r="JT236" s="182"/>
      <c r="JU236" s="182"/>
      <c r="JV236" s="182"/>
      <c r="JW236" s="182"/>
      <c r="JX236" s="182"/>
      <c r="JY236" s="182"/>
      <c r="JZ236" s="182"/>
      <c r="KA236" s="182"/>
      <c r="KB236" s="182"/>
    </row>
    <row r="237" spans="1:288" s="158" customFormat="1" ht="12.5" customHeight="1" x14ac:dyDescent="0.25">
      <c r="A237" s="180"/>
      <c r="B237" s="557" t="s">
        <v>271</v>
      </c>
      <c r="C237" s="558"/>
      <c r="D237" s="559"/>
      <c r="E237" s="374">
        <f>'7990NTP-P'!C81</f>
        <v>0</v>
      </c>
      <c r="F237" s="375">
        <f>S204</f>
        <v>0</v>
      </c>
      <c r="G237" s="372"/>
      <c r="H237" s="375">
        <f t="shared" si="6"/>
        <v>0</v>
      </c>
      <c r="I237" s="376"/>
      <c r="J237" s="359"/>
      <c r="K237" s="346"/>
      <c r="AC237" s="182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82"/>
      <c r="AN237" s="182"/>
      <c r="AO237" s="182"/>
      <c r="AP237" s="182"/>
      <c r="AQ237" s="182"/>
      <c r="AR237" s="182"/>
      <c r="AS237" s="182"/>
      <c r="AT237" s="182"/>
      <c r="AU237" s="182"/>
      <c r="AV237" s="182"/>
      <c r="AW237" s="182"/>
      <c r="AX237" s="182"/>
      <c r="AY237" s="182"/>
      <c r="AZ237" s="182"/>
      <c r="BA237" s="182"/>
      <c r="BB237" s="182"/>
      <c r="BC237" s="182"/>
      <c r="BD237" s="182"/>
      <c r="BE237" s="182"/>
      <c r="BF237" s="182"/>
      <c r="BG237" s="182"/>
      <c r="BH237" s="182"/>
      <c r="BI237" s="182"/>
      <c r="BJ237" s="182"/>
      <c r="BK237" s="182"/>
      <c r="BL237" s="182"/>
      <c r="BM237" s="182"/>
      <c r="BN237" s="182"/>
      <c r="BO237" s="182"/>
      <c r="BP237" s="182"/>
      <c r="BQ237" s="182"/>
      <c r="BR237" s="182"/>
      <c r="BS237" s="182"/>
      <c r="BT237" s="182"/>
      <c r="BU237" s="182"/>
      <c r="BV237" s="182"/>
      <c r="BW237" s="182"/>
      <c r="BX237" s="182"/>
      <c r="BY237" s="182"/>
      <c r="BZ237" s="182"/>
      <c r="CA237" s="182"/>
      <c r="CB237" s="182"/>
      <c r="CC237" s="182"/>
      <c r="CD237" s="182"/>
      <c r="CE237" s="182"/>
      <c r="CF237" s="182"/>
      <c r="CG237" s="182"/>
      <c r="CH237" s="182"/>
      <c r="CI237" s="182"/>
      <c r="CJ237" s="182"/>
      <c r="CK237" s="182"/>
      <c r="CL237" s="182"/>
      <c r="CM237" s="182"/>
      <c r="CN237" s="182"/>
      <c r="CO237" s="182"/>
      <c r="CP237" s="182"/>
      <c r="CQ237" s="182"/>
      <c r="CR237" s="182"/>
      <c r="CS237" s="182"/>
      <c r="CT237" s="182"/>
      <c r="CU237" s="182"/>
      <c r="CV237" s="182"/>
      <c r="CW237" s="182"/>
      <c r="CX237" s="182"/>
      <c r="CY237" s="182"/>
      <c r="CZ237" s="182"/>
      <c r="DA237" s="182"/>
      <c r="DB237" s="182"/>
      <c r="DC237" s="182"/>
      <c r="DD237" s="182"/>
      <c r="DE237" s="182"/>
      <c r="DF237" s="182"/>
      <c r="DG237" s="182"/>
      <c r="DH237" s="182"/>
      <c r="DI237" s="182"/>
      <c r="DJ237" s="182"/>
      <c r="DK237" s="182"/>
      <c r="DL237" s="182"/>
      <c r="DM237" s="182"/>
      <c r="DN237" s="182"/>
      <c r="DO237" s="182"/>
      <c r="DP237" s="182"/>
      <c r="DQ237" s="182"/>
      <c r="DR237" s="182"/>
      <c r="DS237" s="182"/>
      <c r="DT237" s="182"/>
      <c r="DU237" s="182"/>
      <c r="DV237" s="182"/>
      <c r="DW237" s="182"/>
      <c r="DX237" s="182"/>
      <c r="DY237" s="182"/>
      <c r="DZ237" s="182"/>
      <c r="EA237" s="182"/>
      <c r="EB237" s="182"/>
      <c r="EC237" s="182"/>
      <c r="ED237" s="182"/>
      <c r="EE237" s="182"/>
      <c r="EF237" s="182"/>
      <c r="EG237" s="182"/>
      <c r="EH237" s="182"/>
      <c r="EI237" s="182"/>
      <c r="EJ237" s="182"/>
      <c r="EK237" s="182"/>
      <c r="EL237" s="182"/>
      <c r="EM237" s="182"/>
      <c r="EN237" s="182"/>
      <c r="EO237" s="182"/>
      <c r="EP237" s="182"/>
      <c r="EQ237" s="182"/>
      <c r="ER237" s="182"/>
      <c r="ES237" s="182"/>
      <c r="ET237" s="182"/>
      <c r="EU237" s="182"/>
      <c r="EV237" s="182"/>
      <c r="EW237" s="182"/>
      <c r="EX237" s="182"/>
      <c r="EY237" s="182"/>
      <c r="EZ237" s="182"/>
      <c r="FA237" s="182"/>
      <c r="FB237" s="182"/>
      <c r="FC237" s="182"/>
      <c r="FD237" s="182"/>
      <c r="FE237" s="182"/>
      <c r="FF237" s="182"/>
      <c r="FG237" s="182"/>
      <c r="FH237" s="182"/>
      <c r="FI237" s="182"/>
      <c r="FJ237" s="182"/>
      <c r="FK237" s="182"/>
      <c r="FL237" s="182"/>
      <c r="FM237" s="182"/>
      <c r="FN237" s="182"/>
      <c r="FO237" s="182"/>
      <c r="FP237" s="182"/>
      <c r="FQ237" s="182"/>
      <c r="FR237" s="182"/>
      <c r="FS237" s="182"/>
      <c r="FT237" s="182"/>
      <c r="FU237" s="182"/>
      <c r="FV237" s="182"/>
      <c r="FW237" s="182"/>
      <c r="FX237" s="182"/>
      <c r="FY237" s="182"/>
      <c r="FZ237" s="182"/>
      <c r="GA237" s="182"/>
      <c r="GB237" s="182"/>
      <c r="GC237" s="182"/>
      <c r="GD237" s="182"/>
      <c r="GE237" s="182"/>
      <c r="GF237" s="182"/>
      <c r="GG237" s="182"/>
      <c r="GH237" s="182"/>
      <c r="GI237" s="182"/>
      <c r="GJ237" s="182"/>
      <c r="GK237" s="182"/>
      <c r="GL237" s="182"/>
      <c r="GM237" s="182"/>
      <c r="GN237" s="182"/>
      <c r="GO237" s="182"/>
      <c r="GP237" s="182"/>
      <c r="GQ237" s="182"/>
      <c r="GR237" s="182"/>
      <c r="GS237" s="182"/>
      <c r="GT237" s="182"/>
      <c r="GU237" s="182"/>
      <c r="GV237" s="182"/>
      <c r="GW237" s="182"/>
      <c r="GX237" s="182"/>
      <c r="GY237" s="182"/>
      <c r="GZ237" s="182"/>
      <c r="HA237" s="182"/>
      <c r="HB237" s="182"/>
      <c r="HC237" s="182"/>
      <c r="HD237" s="182"/>
      <c r="HE237" s="182"/>
      <c r="HF237" s="182"/>
      <c r="HG237" s="182"/>
      <c r="HH237" s="182"/>
      <c r="HI237" s="182"/>
      <c r="HJ237" s="182"/>
      <c r="HK237" s="182"/>
      <c r="HL237" s="182"/>
      <c r="HM237" s="182"/>
      <c r="HN237" s="182"/>
      <c r="HO237" s="182"/>
      <c r="HP237" s="182"/>
      <c r="HQ237" s="182"/>
      <c r="HR237" s="182"/>
      <c r="HS237" s="182"/>
      <c r="HT237" s="182"/>
      <c r="HU237" s="182"/>
      <c r="HV237" s="182"/>
      <c r="HW237" s="182"/>
      <c r="HX237" s="182"/>
      <c r="HY237" s="182"/>
      <c r="HZ237" s="182"/>
      <c r="IA237" s="182"/>
      <c r="IB237" s="182"/>
      <c r="IC237" s="182"/>
      <c r="ID237" s="182"/>
      <c r="IE237" s="182"/>
      <c r="IF237" s="182"/>
      <c r="IG237" s="182"/>
      <c r="IH237" s="182"/>
      <c r="II237" s="182"/>
      <c r="IJ237" s="182"/>
      <c r="IK237" s="182"/>
      <c r="IL237" s="182"/>
      <c r="IM237" s="182"/>
      <c r="IN237" s="182"/>
      <c r="IO237" s="182"/>
      <c r="IP237" s="182"/>
      <c r="IQ237" s="182"/>
      <c r="IR237" s="182"/>
      <c r="IS237" s="182"/>
      <c r="IT237" s="182"/>
      <c r="IU237" s="182"/>
      <c r="IV237" s="182"/>
      <c r="IW237" s="182"/>
      <c r="IX237" s="182"/>
      <c r="IY237" s="182"/>
      <c r="IZ237" s="182"/>
      <c r="JA237" s="182"/>
      <c r="JB237" s="182"/>
      <c r="JC237" s="182"/>
      <c r="JD237" s="182"/>
      <c r="JE237" s="182"/>
      <c r="JF237" s="182"/>
      <c r="JG237" s="182"/>
      <c r="JH237" s="182"/>
      <c r="JI237" s="182"/>
      <c r="JJ237" s="182"/>
      <c r="JK237" s="182"/>
      <c r="JL237" s="182"/>
      <c r="JM237" s="182"/>
      <c r="JN237" s="182"/>
      <c r="JO237" s="182"/>
      <c r="JP237" s="182"/>
      <c r="JQ237" s="182"/>
      <c r="JR237" s="182"/>
      <c r="JS237" s="182"/>
      <c r="JT237" s="182"/>
      <c r="JU237" s="182"/>
      <c r="JV237" s="182"/>
      <c r="JW237" s="182"/>
      <c r="JX237" s="182"/>
      <c r="JY237" s="182"/>
      <c r="JZ237" s="182"/>
      <c r="KA237" s="182"/>
      <c r="KB237" s="182"/>
    </row>
    <row r="238" spans="1:288" s="158" customFormat="1" ht="12.5" customHeight="1" x14ac:dyDescent="0.25">
      <c r="A238" s="180"/>
      <c r="B238" s="557" t="s">
        <v>272</v>
      </c>
      <c r="C238" s="558"/>
      <c r="D238" s="559"/>
      <c r="E238" s="374">
        <f>'7990NTP-P'!C82</f>
        <v>0</v>
      </c>
      <c r="F238" s="375">
        <f>W204</f>
        <v>0</v>
      </c>
      <c r="G238" s="372"/>
      <c r="H238" s="375">
        <f t="shared" si="6"/>
        <v>0</v>
      </c>
      <c r="I238" s="376"/>
      <c r="J238" s="359"/>
      <c r="K238" s="346"/>
      <c r="AC238" s="182"/>
      <c r="AD238" s="160"/>
      <c r="AE238" s="160"/>
      <c r="AF238" s="160"/>
      <c r="AG238" s="160"/>
      <c r="AH238" s="160"/>
      <c r="AI238" s="160"/>
      <c r="AJ238" s="160"/>
      <c r="AK238" s="160"/>
      <c r="AL238" s="160"/>
      <c r="AM238" s="182"/>
      <c r="AN238" s="182"/>
      <c r="AO238" s="182"/>
      <c r="AP238" s="182"/>
      <c r="AQ238" s="182"/>
      <c r="AR238" s="182"/>
      <c r="AS238" s="182"/>
      <c r="AT238" s="182"/>
      <c r="AU238" s="182"/>
      <c r="AV238" s="182"/>
      <c r="AW238" s="182"/>
      <c r="AX238" s="182"/>
      <c r="AY238" s="182"/>
      <c r="AZ238" s="182"/>
      <c r="BA238" s="182"/>
      <c r="BB238" s="182"/>
      <c r="BC238" s="182"/>
      <c r="BD238" s="182"/>
      <c r="BE238" s="182"/>
      <c r="BF238" s="182"/>
      <c r="BG238" s="182"/>
      <c r="BH238" s="182"/>
      <c r="BI238" s="182"/>
      <c r="BJ238" s="182"/>
      <c r="BK238" s="182"/>
      <c r="BL238" s="182"/>
      <c r="BM238" s="182"/>
      <c r="BN238" s="182"/>
      <c r="BO238" s="182"/>
      <c r="BP238" s="182"/>
      <c r="BQ238" s="182"/>
      <c r="BR238" s="182"/>
      <c r="BS238" s="182"/>
      <c r="BT238" s="182"/>
      <c r="BU238" s="182"/>
      <c r="BV238" s="182"/>
      <c r="BW238" s="182"/>
      <c r="BX238" s="182"/>
      <c r="BY238" s="182"/>
      <c r="BZ238" s="182"/>
      <c r="CA238" s="182"/>
      <c r="CB238" s="182"/>
      <c r="CC238" s="182"/>
      <c r="CD238" s="182"/>
      <c r="CE238" s="182"/>
      <c r="CF238" s="182"/>
      <c r="CG238" s="182"/>
      <c r="CH238" s="182"/>
      <c r="CI238" s="182"/>
      <c r="CJ238" s="182"/>
      <c r="CK238" s="182"/>
      <c r="CL238" s="182"/>
      <c r="CM238" s="182"/>
      <c r="CN238" s="182"/>
      <c r="CO238" s="182"/>
      <c r="CP238" s="182"/>
      <c r="CQ238" s="182"/>
      <c r="CR238" s="182"/>
      <c r="CS238" s="182"/>
      <c r="CT238" s="182"/>
      <c r="CU238" s="182"/>
      <c r="CV238" s="182"/>
      <c r="CW238" s="182"/>
      <c r="CX238" s="182"/>
      <c r="CY238" s="182"/>
      <c r="CZ238" s="182"/>
      <c r="DA238" s="182"/>
      <c r="DB238" s="182"/>
      <c r="DC238" s="182"/>
      <c r="DD238" s="182"/>
      <c r="DE238" s="182"/>
      <c r="DF238" s="182"/>
      <c r="DG238" s="182"/>
      <c r="DH238" s="182"/>
      <c r="DI238" s="182"/>
      <c r="DJ238" s="182"/>
      <c r="DK238" s="182"/>
      <c r="DL238" s="182"/>
      <c r="DM238" s="182"/>
      <c r="DN238" s="182"/>
      <c r="DO238" s="182"/>
      <c r="DP238" s="182"/>
      <c r="DQ238" s="182"/>
      <c r="DR238" s="182"/>
      <c r="DS238" s="182"/>
      <c r="DT238" s="182"/>
      <c r="DU238" s="182"/>
      <c r="DV238" s="182"/>
      <c r="DW238" s="182"/>
      <c r="DX238" s="182"/>
      <c r="DY238" s="182"/>
      <c r="DZ238" s="182"/>
      <c r="EA238" s="182"/>
      <c r="EB238" s="182"/>
      <c r="EC238" s="182"/>
      <c r="ED238" s="182"/>
      <c r="EE238" s="182"/>
      <c r="EF238" s="182"/>
      <c r="EG238" s="182"/>
      <c r="EH238" s="182"/>
      <c r="EI238" s="182"/>
      <c r="EJ238" s="182"/>
      <c r="EK238" s="182"/>
      <c r="EL238" s="182"/>
      <c r="EM238" s="182"/>
      <c r="EN238" s="182"/>
      <c r="EO238" s="182"/>
      <c r="EP238" s="182"/>
      <c r="EQ238" s="182"/>
      <c r="ER238" s="182"/>
      <c r="ES238" s="182"/>
      <c r="ET238" s="182"/>
      <c r="EU238" s="182"/>
      <c r="EV238" s="182"/>
      <c r="EW238" s="182"/>
      <c r="EX238" s="182"/>
      <c r="EY238" s="182"/>
      <c r="EZ238" s="182"/>
      <c r="FA238" s="182"/>
      <c r="FB238" s="182"/>
      <c r="FC238" s="182"/>
      <c r="FD238" s="182"/>
      <c r="FE238" s="182"/>
      <c r="FF238" s="182"/>
      <c r="FG238" s="182"/>
      <c r="FH238" s="182"/>
      <c r="FI238" s="182"/>
      <c r="FJ238" s="182"/>
      <c r="FK238" s="182"/>
      <c r="FL238" s="182"/>
      <c r="FM238" s="182"/>
      <c r="FN238" s="182"/>
      <c r="FO238" s="182"/>
      <c r="FP238" s="182"/>
      <c r="FQ238" s="182"/>
      <c r="FR238" s="182"/>
      <c r="FS238" s="182"/>
      <c r="FT238" s="182"/>
      <c r="FU238" s="182"/>
      <c r="FV238" s="182"/>
      <c r="FW238" s="182"/>
      <c r="FX238" s="182"/>
      <c r="FY238" s="182"/>
      <c r="FZ238" s="182"/>
      <c r="GA238" s="182"/>
      <c r="GB238" s="182"/>
      <c r="GC238" s="182"/>
      <c r="GD238" s="182"/>
      <c r="GE238" s="182"/>
      <c r="GF238" s="182"/>
      <c r="GG238" s="182"/>
      <c r="GH238" s="182"/>
      <c r="GI238" s="182"/>
      <c r="GJ238" s="182"/>
      <c r="GK238" s="182"/>
      <c r="GL238" s="182"/>
      <c r="GM238" s="182"/>
      <c r="GN238" s="182"/>
      <c r="GO238" s="182"/>
      <c r="GP238" s="182"/>
      <c r="GQ238" s="182"/>
      <c r="GR238" s="182"/>
      <c r="GS238" s="182"/>
      <c r="GT238" s="182"/>
      <c r="GU238" s="182"/>
      <c r="GV238" s="182"/>
      <c r="GW238" s="182"/>
      <c r="GX238" s="182"/>
      <c r="GY238" s="182"/>
      <c r="GZ238" s="182"/>
      <c r="HA238" s="182"/>
      <c r="HB238" s="182"/>
      <c r="HC238" s="182"/>
      <c r="HD238" s="182"/>
      <c r="HE238" s="182"/>
      <c r="HF238" s="182"/>
      <c r="HG238" s="182"/>
      <c r="HH238" s="182"/>
      <c r="HI238" s="182"/>
      <c r="HJ238" s="182"/>
      <c r="HK238" s="182"/>
      <c r="HL238" s="182"/>
      <c r="HM238" s="182"/>
      <c r="HN238" s="182"/>
      <c r="HO238" s="182"/>
      <c r="HP238" s="182"/>
      <c r="HQ238" s="182"/>
      <c r="HR238" s="182"/>
      <c r="HS238" s="182"/>
      <c r="HT238" s="182"/>
      <c r="HU238" s="182"/>
      <c r="HV238" s="182"/>
      <c r="HW238" s="182"/>
      <c r="HX238" s="182"/>
      <c r="HY238" s="182"/>
      <c r="HZ238" s="182"/>
      <c r="IA238" s="182"/>
      <c r="IB238" s="182"/>
      <c r="IC238" s="182"/>
      <c r="ID238" s="182"/>
      <c r="IE238" s="182"/>
      <c r="IF238" s="182"/>
      <c r="IG238" s="182"/>
      <c r="IH238" s="182"/>
      <c r="II238" s="182"/>
      <c r="IJ238" s="182"/>
      <c r="IK238" s="182"/>
      <c r="IL238" s="182"/>
      <c r="IM238" s="182"/>
      <c r="IN238" s="182"/>
      <c r="IO238" s="182"/>
      <c r="IP238" s="182"/>
      <c r="IQ238" s="182"/>
      <c r="IR238" s="182"/>
      <c r="IS238" s="182"/>
      <c r="IT238" s="182"/>
      <c r="IU238" s="182"/>
      <c r="IV238" s="182"/>
      <c r="IW238" s="182"/>
      <c r="IX238" s="182"/>
      <c r="IY238" s="182"/>
      <c r="IZ238" s="182"/>
      <c r="JA238" s="182"/>
      <c r="JB238" s="182"/>
      <c r="JC238" s="182"/>
      <c r="JD238" s="182"/>
      <c r="JE238" s="182"/>
      <c r="JF238" s="182"/>
      <c r="JG238" s="182"/>
      <c r="JH238" s="182"/>
      <c r="JI238" s="182"/>
      <c r="JJ238" s="182"/>
      <c r="JK238" s="182"/>
      <c r="JL238" s="182"/>
      <c r="JM238" s="182"/>
      <c r="JN238" s="182"/>
      <c r="JO238" s="182"/>
      <c r="JP238" s="182"/>
      <c r="JQ238" s="182"/>
      <c r="JR238" s="182"/>
      <c r="JS238" s="182"/>
      <c r="JT238" s="182"/>
      <c r="JU238" s="182"/>
      <c r="JV238" s="182"/>
      <c r="JW238" s="182"/>
      <c r="JX238" s="182"/>
      <c r="JY238" s="182"/>
      <c r="JZ238" s="182"/>
      <c r="KA238" s="182"/>
      <c r="KB238" s="182"/>
    </row>
    <row r="239" spans="1:288" s="158" customFormat="1" ht="12.5" customHeight="1" thickBot="1" x14ac:dyDescent="0.3">
      <c r="A239" s="180"/>
      <c r="B239" s="557" t="s">
        <v>269</v>
      </c>
      <c r="C239" s="558"/>
      <c r="D239" s="559"/>
      <c r="E239" s="374">
        <f>'7990NTP-P'!C83</f>
        <v>0</v>
      </c>
      <c r="F239" s="373">
        <f>AA204</f>
        <v>0</v>
      </c>
      <c r="G239" s="377"/>
      <c r="H239" s="375">
        <f t="shared" si="6"/>
        <v>0</v>
      </c>
      <c r="I239" s="376"/>
      <c r="J239" s="359"/>
      <c r="K239" s="346"/>
      <c r="AC239" s="182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82"/>
      <c r="AN239" s="182"/>
      <c r="AO239" s="182"/>
      <c r="AP239" s="182"/>
      <c r="AQ239" s="182"/>
      <c r="AR239" s="182"/>
      <c r="AS239" s="182"/>
      <c r="AT239" s="182"/>
      <c r="AU239" s="182"/>
      <c r="AV239" s="182"/>
      <c r="AW239" s="182"/>
      <c r="AX239" s="182"/>
      <c r="AY239" s="182"/>
      <c r="AZ239" s="182"/>
      <c r="BA239" s="182"/>
      <c r="BB239" s="182"/>
      <c r="BC239" s="182"/>
      <c r="BD239" s="182"/>
      <c r="BE239" s="182"/>
      <c r="BF239" s="182"/>
      <c r="BG239" s="182"/>
      <c r="BH239" s="182"/>
      <c r="BI239" s="182"/>
      <c r="BJ239" s="182"/>
      <c r="BK239" s="182"/>
      <c r="BL239" s="182"/>
      <c r="BM239" s="182"/>
      <c r="BN239" s="182"/>
      <c r="BO239" s="182"/>
      <c r="BP239" s="182"/>
      <c r="BQ239" s="182"/>
      <c r="BR239" s="182"/>
      <c r="BS239" s="182"/>
      <c r="BT239" s="182"/>
      <c r="BU239" s="182"/>
      <c r="BV239" s="182"/>
      <c r="BW239" s="182"/>
      <c r="BX239" s="182"/>
      <c r="BY239" s="182"/>
      <c r="BZ239" s="182"/>
      <c r="CA239" s="182"/>
      <c r="CB239" s="182"/>
      <c r="CC239" s="182"/>
      <c r="CD239" s="182"/>
      <c r="CE239" s="182"/>
      <c r="CF239" s="182"/>
      <c r="CG239" s="182"/>
      <c r="CH239" s="182"/>
      <c r="CI239" s="182"/>
      <c r="CJ239" s="182"/>
      <c r="CK239" s="182"/>
      <c r="CL239" s="182"/>
      <c r="CM239" s="182"/>
      <c r="CN239" s="182"/>
      <c r="CO239" s="182"/>
      <c r="CP239" s="182"/>
      <c r="CQ239" s="182"/>
      <c r="CR239" s="182"/>
      <c r="CS239" s="182"/>
      <c r="CT239" s="182"/>
      <c r="CU239" s="182"/>
      <c r="CV239" s="182"/>
      <c r="CW239" s="182"/>
      <c r="CX239" s="182"/>
      <c r="CY239" s="182"/>
      <c r="CZ239" s="182"/>
      <c r="DA239" s="182"/>
      <c r="DB239" s="182"/>
      <c r="DC239" s="182"/>
      <c r="DD239" s="182"/>
      <c r="DE239" s="182"/>
      <c r="DF239" s="182"/>
      <c r="DG239" s="182"/>
      <c r="DH239" s="182"/>
      <c r="DI239" s="182"/>
      <c r="DJ239" s="182"/>
      <c r="DK239" s="182"/>
      <c r="DL239" s="182"/>
      <c r="DM239" s="182"/>
      <c r="DN239" s="182"/>
      <c r="DO239" s="182"/>
      <c r="DP239" s="182"/>
      <c r="DQ239" s="182"/>
      <c r="DR239" s="182"/>
      <c r="DS239" s="182"/>
      <c r="DT239" s="182"/>
      <c r="DU239" s="182"/>
      <c r="DV239" s="182"/>
      <c r="DW239" s="182"/>
      <c r="DX239" s="182"/>
      <c r="DY239" s="182"/>
      <c r="DZ239" s="182"/>
      <c r="EA239" s="182"/>
      <c r="EB239" s="182"/>
      <c r="EC239" s="182"/>
      <c r="ED239" s="182"/>
      <c r="EE239" s="182"/>
      <c r="EF239" s="182"/>
      <c r="EG239" s="182"/>
      <c r="EH239" s="182"/>
      <c r="EI239" s="182"/>
      <c r="EJ239" s="182"/>
      <c r="EK239" s="182"/>
      <c r="EL239" s="182"/>
      <c r="EM239" s="182"/>
      <c r="EN239" s="182"/>
      <c r="EO239" s="182"/>
      <c r="EP239" s="182"/>
      <c r="EQ239" s="182"/>
      <c r="ER239" s="182"/>
      <c r="ES239" s="182"/>
      <c r="ET239" s="182"/>
      <c r="EU239" s="182"/>
      <c r="EV239" s="182"/>
      <c r="EW239" s="182"/>
      <c r="EX239" s="182"/>
      <c r="EY239" s="182"/>
      <c r="EZ239" s="182"/>
      <c r="FA239" s="182"/>
      <c r="FB239" s="182"/>
      <c r="FC239" s="182"/>
      <c r="FD239" s="182"/>
      <c r="FE239" s="182"/>
      <c r="FF239" s="182"/>
      <c r="FG239" s="182"/>
      <c r="FH239" s="182"/>
      <c r="FI239" s="182"/>
      <c r="FJ239" s="182"/>
      <c r="FK239" s="182"/>
      <c r="FL239" s="182"/>
      <c r="FM239" s="182"/>
      <c r="FN239" s="182"/>
      <c r="FO239" s="182"/>
      <c r="FP239" s="182"/>
      <c r="FQ239" s="182"/>
      <c r="FR239" s="182"/>
      <c r="FS239" s="182"/>
      <c r="FT239" s="182"/>
      <c r="FU239" s="182"/>
      <c r="FV239" s="182"/>
      <c r="FW239" s="182"/>
      <c r="FX239" s="182"/>
      <c r="FY239" s="182"/>
      <c r="FZ239" s="182"/>
      <c r="GA239" s="182"/>
      <c r="GB239" s="182"/>
      <c r="GC239" s="182"/>
      <c r="GD239" s="182"/>
      <c r="GE239" s="182"/>
      <c r="GF239" s="182"/>
      <c r="GG239" s="182"/>
      <c r="GH239" s="182"/>
      <c r="GI239" s="182"/>
      <c r="GJ239" s="182"/>
      <c r="GK239" s="182"/>
      <c r="GL239" s="182"/>
      <c r="GM239" s="182"/>
      <c r="GN239" s="182"/>
      <c r="GO239" s="182"/>
      <c r="GP239" s="182"/>
      <c r="GQ239" s="182"/>
      <c r="GR239" s="182"/>
      <c r="GS239" s="182"/>
      <c r="GT239" s="182"/>
      <c r="GU239" s="182"/>
      <c r="GV239" s="182"/>
      <c r="GW239" s="182"/>
      <c r="GX239" s="182"/>
      <c r="GY239" s="182"/>
      <c r="GZ239" s="182"/>
      <c r="HA239" s="182"/>
      <c r="HB239" s="182"/>
      <c r="HC239" s="182"/>
      <c r="HD239" s="182"/>
      <c r="HE239" s="182"/>
      <c r="HF239" s="182"/>
      <c r="HG239" s="182"/>
      <c r="HH239" s="182"/>
      <c r="HI239" s="182"/>
      <c r="HJ239" s="182"/>
      <c r="HK239" s="182"/>
      <c r="HL239" s="182"/>
      <c r="HM239" s="182"/>
      <c r="HN239" s="182"/>
      <c r="HO239" s="182"/>
      <c r="HP239" s="182"/>
      <c r="HQ239" s="182"/>
      <c r="HR239" s="182"/>
      <c r="HS239" s="182"/>
      <c r="HT239" s="182"/>
      <c r="HU239" s="182"/>
      <c r="HV239" s="182"/>
      <c r="HW239" s="182"/>
      <c r="HX239" s="182"/>
      <c r="HY239" s="182"/>
      <c r="HZ239" s="182"/>
      <c r="IA239" s="182"/>
      <c r="IB239" s="182"/>
      <c r="IC239" s="182"/>
      <c r="ID239" s="182"/>
      <c r="IE239" s="182"/>
      <c r="IF239" s="182"/>
      <c r="IG239" s="182"/>
      <c r="IH239" s="182"/>
      <c r="II239" s="182"/>
      <c r="IJ239" s="182"/>
      <c r="IK239" s="182"/>
      <c r="IL239" s="182"/>
      <c r="IM239" s="182"/>
      <c r="IN239" s="182"/>
      <c r="IO239" s="182"/>
      <c r="IP239" s="182"/>
      <c r="IQ239" s="182"/>
      <c r="IR239" s="182"/>
      <c r="IS239" s="182"/>
      <c r="IT239" s="182"/>
      <c r="IU239" s="182"/>
      <c r="IV239" s="182"/>
      <c r="IW239" s="182"/>
      <c r="IX239" s="182"/>
      <c r="IY239" s="182"/>
      <c r="IZ239" s="182"/>
      <c r="JA239" s="182"/>
      <c r="JB239" s="182"/>
      <c r="JC239" s="182"/>
      <c r="JD239" s="182"/>
      <c r="JE239" s="182"/>
      <c r="JF239" s="182"/>
      <c r="JG239" s="182"/>
      <c r="JH239" s="182"/>
      <c r="JI239" s="182"/>
      <c r="JJ239" s="182"/>
      <c r="JK239" s="182"/>
      <c r="JL239" s="182"/>
      <c r="JM239" s="182"/>
      <c r="JN239" s="182"/>
      <c r="JO239" s="182"/>
      <c r="JP239" s="182"/>
      <c r="JQ239" s="182"/>
      <c r="JR239" s="182"/>
      <c r="JS239" s="182"/>
      <c r="JT239" s="182"/>
      <c r="JU239" s="182"/>
      <c r="JV239" s="182"/>
      <c r="JW239" s="182"/>
      <c r="JX239" s="182"/>
      <c r="JY239" s="182"/>
      <c r="JZ239" s="182"/>
      <c r="KA239" s="182"/>
      <c r="KB239" s="182"/>
    </row>
    <row r="240" spans="1:288" s="158" customFormat="1" ht="16.5" customHeight="1" thickBot="1" x14ac:dyDescent="0.4">
      <c r="A240" s="180"/>
      <c r="B240" s="560" t="s">
        <v>76</v>
      </c>
      <c r="C240" s="561"/>
      <c r="D240" s="562"/>
      <c r="E240" s="347"/>
      <c r="F240" s="348"/>
      <c r="G240" s="378"/>
      <c r="H240" s="348"/>
      <c r="I240" s="350"/>
      <c r="J240" s="351"/>
      <c r="K240" s="346"/>
      <c r="L240" s="368"/>
      <c r="M240" s="368"/>
      <c r="N240" s="368"/>
      <c r="O240" s="368"/>
      <c r="P240" s="368"/>
      <c r="Q240" s="368"/>
      <c r="R240" s="368"/>
      <c r="S240" s="368"/>
      <c r="T240" s="368"/>
      <c r="U240" s="368"/>
      <c r="V240" s="368"/>
      <c r="W240" s="368"/>
      <c r="X240" s="368"/>
      <c r="Y240" s="368"/>
      <c r="Z240" s="368"/>
      <c r="AA240" s="368"/>
      <c r="AB240" s="368"/>
      <c r="AC240" s="182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82"/>
      <c r="AN240" s="182"/>
      <c r="AO240" s="182"/>
      <c r="AP240" s="182"/>
      <c r="AQ240" s="182"/>
      <c r="AR240" s="182"/>
      <c r="AS240" s="182"/>
      <c r="AT240" s="182"/>
      <c r="AU240" s="182"/>
      <c r="AV240" s="182"/>
      <c r="AW240" s="182"/>
      <c r="AX240" s="182"/>
      <c r="AY240" s="182"/>
      <c r="AZ240" s="182"/>
      <c r="BA240" s="182"/>
      <c r="BB240" s="182"/>
      <c r="BC240" s="182"/>
      <c r="BD240" s="182"/>
      <c r="BE240" s="182"/>
      <c r="BF240" s="182"/>
      <c r="BG240" s="182"/>
      <c r="BH240" s="182"/>
      <c r="BI240" s="182"/>
      <c r="BJ240" s="182"/>
      <c r="BK240" s="182"/>
      <c r="BL240" s="182"/>
      <c r="BM240" s="182"/>
      <c r="BN240" s="182"/>
      <c r="BO240" s="182"/>
      <c r="BP240" s="182"/>
      <c r="BQ240" s="182"/>
      <c r="BR240" s="182"/>
      <c r="BS240" s="182"/>
      <c r="BT240" s="182"/>
      <c r="BU240" s="182"/>
      <c r="BV240" s="182"/>
      <c r="BW240" s="182"/>
      <c r="BX240" s="182"/>
      <c r="BY240" s="182"/>
      <c r="BZ240" s="182"/>
      <c r="CA240" s="182"/>
      <c r="CB240" s="182"/>
      <c r="CC240" s="182"/>
      <c r="CD240" s="182"/>
      <c r="CE240" s="182"/>
      <c r="CF240" s="182"/>
      <c r="CG240" s="182"/>
      <c r="CH240" s="182"/>
      <c r="CI240" s="182"/>
      <c r="CJ240" s="182"/>
      <c r="CK240" s="182"/>
      <c r="CL240" s="182"/>
      <c r="CM240" s="182"/>
      <c r="CN240" s="182"/>
      <c r="CO240" s="182"/>
      <c r="CP240" s="182"/>
      <c r="CQ240" s="182"/>
      <c r="CR240" s="182"/>
      <c r="CS240" s="182"/>
      <c r="CT240" s="182"/>
      <c r="CU240" s="182"/>
      <c r="CV240" s="182"/>
      <c r="CW240" s="182"/>
      <c r="CX240" s="182"/>
      <c r="CY240" s="182"/>
      <c r="CZ240" s="182"/>
      <c r="DA240" s="182"/>
      <c r="DB240" s="182"/>
      <c r="DC240" s="182"/>
      <c r="DD240" s="182"/>
      <c r="DE240" s="182"/>
      <c r="DF240" s="182"/>
      <c r="DG240" s="182"/>
      <c r="DH240" s="182"/>
      <c r="DI240" s="182"/>
      <c r="DJ240" s="182"/>
      <c r="DK240" s="182"/>
      <c r="DL240" s="182"/>
      <c r="DM240" s="182"/>
      <c r="DN240" s="182"/>
      <c r="DO240" s="182"/>
      <c r="DP240" s="182"/>
      <c r="DQ240" s="182"/>
      <c r="DR240" s="182"/>
      <c r="DS240" s="182"/>
      <c r="DT240" s="182"/>
      <c r="DU240" s="182"/>
      <c r="DV240" s="182"/>
      <c r="DW240" s="182"/>
      <c r="DX240" s="182"/>
      <c r="DY240" s="182"/>
      <c r="DZ240" s="182"/>
      <c r="EA240" s="182"/>
      <c r="EB240" s="182"/>
      <c r="EC240" s="182"/>
      <c r="ED240" s="182"/>
      <c r="EE240" s="182"/>
      <c r="EF240" s="182"/>
      <c r="EG240" s="182"/>
      <c r="EH240" s="182"/>
      <c r="EI240" s="182"/>
      <c r="EJ240" s="182"/>
      <c r="EK240" s="182"/>
      <c r="EL240" s="182"/>
      <c r="EM240" s="182"/>
      <c r="EN240" s="182"/>
      <c r="EO240" s="182"/>
      <c r="EP240" s="182"/>
      <c r="EQ240" s="182"/>
      <c r="ER240" s="182"/>
      <c r="ES240" s="182"/>
      <c r="ET240" s="182"/>
      <c r="EU240" s="182"/>
      <c r="EV240" s="182"/>
      <c r="EW240" s="182"/>
      <c r="EX240" s="182"/>
      <c r="EY240" s="182"/>
      <c r="EZ240" s="182"/>
      <c r="FA240" s="182"/>
      <c r="FB240" s="182"/>
      <c r="FC240" s="182"/>
      <c r="FD240" s="182"/>
      <c r="FE240" s="182"/>
      <c r="FF240" s="182"/>
      <c r="FG240" s="182"/>
      <c r="FH240" s="182"/>
      <c r="FI240" s="182"/>
      <c r="FJ240" s="182"/>
      <c r="FK240" s="182"/>
      <c r="FL240" s="182"/>
      <c r="FM240" s="182"/>
      <c r="FN240" s="182"/>
      <c r="FO240" s="182"/>
      <c r="FP240" s="182"/>
      <c r="FQ240" s="182"/>
      <c r="FR240" s="182"/>
      <c r="FS240" s="182"/>
      <c r="FT240" s="182"/>
      <c r="FU240" s="182"/>
      <c r="FV240" s="182"/>
      <c r="FW240" s="182"/>
      <c r="FX240" s="182"/>
      <c r="FY240" s="182"/>
      <c r="FZ240" s="182"/>
      <c r="GA240" s="182"/>
      <c r="GB240" s="182"/>
      <c r="GC240" s="182"/>
      <c r="GD240" s="182"/>
      <c r="GE240" s="182"/>
      <c r="GF240" s="182"/>
      <c r="GG240" s="182"/>
      <c r="GH240" s="182"/>
      <c r="GI240" s="182"/>
      <c r="GJ240" s="182"/>
      <c r="GK240" s="182"/>
      <c r="GL240" s="182"/>
      <c r="GM240" s="182"/>
      <c r="GN240" s="182"/>
      <c r="GO240" s="182"/>
      <c r="GP240" s="182"/>
      <c r="GQ240" s="182"/>
      <c r="GR240" s="182"/>
      <c r="GS240" s="182"/>
      <c r="GT240" s="182"/>
      <c r="GU240" s="182"/>
      <c r="GV240" s="182"/>
      <c r="GW240" s="182"/>
      <c r="GX240" s="182"/>
      <c r="GY240" s="182"/>
      <c r="GZ240" s="182"/>
      <c r="HA240" s="182"/>
      <c r="HB240" s="182"/>
      <c r="HC240" s="182"/>
      <c r="HD240" s="182"/>
      <c r="HE240" s="182"/>
      <c r="HF240" s="182"/>
      <c r="HG240" s="182"/>
      <c r="HH240" s="182"/>
      <c r="HI240" s="182"/>
      <c r="HJ240" s="182"/>
      <c r="HK240" s="182"/>
      <c r="HL240" s="182"/>
      <c r="HM240" s="182"/>
      <c r="HN240" s="182"/>
      <c r="HO240" s="182"/>
      <c r="HP240" s="182"/>
      <c r="HQ240" s="182"/>
      <c r="HR240" s="182"/>
      <c r="HS240" s="182"/>
      <c r="HT240" s="182"/>
      <c r="HU240" s="182"/>
      <c r="HV240" s="182"/>
      <c r="HW240" s="182"/>
      <c r="HX240" s="182"/>
      <c r="HY240" s="182"/>
      <c r="HZ240" s="182"/>
      <c r="IA240" s="182"/>
      <c r="IB240" s="182"/>
      <c r="IC240" s="182"/>
      <c r="ID240" s="182"/>
      <c r="IE240" s="182"/>
      <c r="IF240" s="182"/>
      <c r="IG240" s="182"/>
      <c r="IH240" s="182"/>
      <c r="II240" s="182"/>
      <c r="IJ240" s="182"/>
      <c r="IK240" s="182"/>
      <c r="IL240" s="182"/>
      <c r="IM240" s="182"/>
      <c r="IN240" s="182"/>
      <c r="IO240" s="182"/>
      <c r="IP240" s="182"/>
      <c r="IQ240" s="182"/>
      <c r="IR240" s="182"/>
      <c r="IS240" s="182"/>
      <c r="IT240" s="182"/>
      <c r="IU240" s="182"/>
      <c r="IV240" s="182"/>
      <c r="IW240" s="182"/>
      <c r="IX240" s="182"/>
      <c r="IY240" s="182"/>
      <c r="IZ240" s="182"/>
      <c r="JA240" s="182"/>
      <c r="JB240" s="182"/>
      <c r="JC240" s="182"/>
      <c r="JD240" s="182"/>
      <c r="JE240" s="182"/>
      <c r="JF240" s="182"/>
      <c r="JG240" s="182"/>
      <c r="JH240" s="182"/>
      <c r="JI240" s="182"/>
      <c r="JJ240" s="182"/>
      <c r="JK240" s="182"/>
      <c r="JL240" s="182"/>
      <c r="JM240" s="182"/>
      <c r="JN240" s="182"/>
      <c r="JO240" s="182"/>
      <c r="JP240" s="182"/>
      <c r="JQ240" s="182"/>
      <c r="JR240" s="182"/>
      <c r="JS240" s="182"/>
      <c r="JT240" s="182"/>
      <c r="JU240" s="182"/>
      <c r="JV240" s="182"/>
      <c r="JW240" s="182"/>
      <c r="JX240" s="182"/>
      <c r="JY240" s="182"/>
      <c r="JZ240" s="182"/>
      <c r="KA240" s="182"/>
      <c r="KB240" s="182"/>
    </row>
    <row r="241" spans="1:288" s="158" customFormat="1" ht="12.5" customHeight="1" x14ac:dyDescent="0.25">
      <c r="A241" s="180"/>
      <c r="B241" s="554" t="s">
        <v>8</v>
      </c>
      <c r="C241" s="555"/>
      <c r="D241" s="556"/>
      <c r="E241" s="369">
        <f>'7990NTP-P'!D77</f>
        <v>0</v>
      </c>
      <c r="F241" s="370">
        <f>G241+H241</f>
        <v>0</v>
      </c>
      <c r="G241" s="370">
        <f>C213+C215</f>
        <v>0</v>
      </c>
      <c r="H241" s="370">
        <f>C210+C214+C216</f>
        <v>0</v>
      </c>
      <c r="I241" s="372"/>
      <c r="J241" s="359"/>
      <c r="K241" s="346"/>
      <c r="L241" s="379"/>
      <c r="M241" s="379"/>
      <c r="N241" s="379"/>
      <c r="O241" s="379"/>
      <c r="P241" s="379"/>
      <c r="Q241" s="379"/>
      <c r="R241" s="379"/>
      <c r="S241" s="379"/>
      <c r="T241" s="379"/>
      <c r="U241" s="379"/>
      <c r="V241" s="379"/>
      <c r="W241" s="379"/>
      <c r="X241" s="379"/>
      <c r="Y241" s="379"/>
      <c r="Z241" s="379"/>
      <c r="AA241" s="379"/>
      <c r="AB241" s="379"/>
      <c r="AC241" s="182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82"/>
      <c r="AN241" s="182"/>
      <c r="AO241" s="182"/>
      <c r="AP241" s="182"/>
      <c r="AQ241" s="182"/>
      <c r="AR241" s="182"/>
      <c r="AS241" s="182"/>
      <c r="AT241" s="182"/>
      <c r="AU241" s="182"/>
      <c r="AV241" s="182"/>
      <c r="AW241" s="182"/>
      <c r="AX241" s="182"/>
      <c r="AY241" s="182"/>
      <c r="AZ241" s="182"/>
      <c r="BA241" s="182"/>
      <c r="BB241" s="182"/>
      <c r="BC241" s="182"/>
      <c r="BD241" s="182"/>
      <c r="BE241" s="182"/>
      <c r="BF241" s="182"/>
      <c r="BG241" s="182"/>
      <c r="BH241" s="182"/>
      <c r="BI241" s="182"/>
      <c r="BJ241" s="182"/>
      <c r="BK241" s="182"/>
      <c r="BL241" s="182"/>
      <c r="BM241" s="182"/>
      <c r="BN241" s="182"/>
      <c r="BO241" s="182"/>
      <c r="BP241" s="182"/>
      <c r="BQ241" s="182"/>
      <c r="BR241" s="182"/>
      <c r="BS241" s="182"/>
      <c r="BT241" s="182"/>
      <c r="BU241" s="182"/>
      <c r="BV241" s="182"/>
      <c r="BW241" s="182"/>
      <c r="BX241" s="182"/>
      <c r="BY241" s="182"/>
      <c r="BZ241" s="182"/>
      <c r="CA241" s="182"/>
      <c r="CB241" s="182"/>
      <c r="CC241" s="182"/>
      <c r="CD241" s="182"/>
      <c r="CE241" s="182"/>
      <c r="CF241" s="182"/>
      <c r="CG241" s="182"/>
      <c r="CH241" s="182"/>
      <c r="CI241" s="182"/>
      <c r="CJ241" s="182"/>
      <c r="CK241" s="182"/>
      <c r="CL241" s="182"/>
      <c r="CM241" s="182"/>
      <c r="CN241" s="182"/>
      <c r="CO241" s="182"/>
      <c r="CP241" s="182"/>
      <c r="CQ241" s="182"/>
      <c r="CR241" s="182"/>
      <c r="CS241" s="182"/>
      <c r="CT241" s="182"/>
      <c r="CU241" s="182"/>
      <c r="CV241" s="182"/>
      <c r="CW241" s="182"/>
      <c r="CX241" s="182"/>
      <c r="CY241" s="182"/>
      <c r="CZ241" s="182"/>
      <c r="DA241" s="182"/>
      <c r="DB241" s="182"/>
      <c r="DC241" s="182"/>
      <c r="DD241" s="182"/>
      <c r="DE241" s="182"/>
      <c r="DF241" s="182"/>
      <c r="DG241" s="182"/>
      <c r="DH241" s="182"/>
      <c r="DI241" s="182"/>
      <c r="DJ241" s="182"/>
      <c r="DK241" s="182"/>
      <c r="DL241" s="182"/>
      <c r="DM241" s="182"/>
      <c r="DN241" s="182"/>
      <c r="DO241" s="182"/>
      <c r="DP241" s="182"/>
      <c r="DQ241" s="182"/>
      <c r="DR241" s="182"/>
      <c r="DS241" s="182"/>
      <c r="DT241" s="182"/>
      <c r="DU241" s="182"/>
      <c r="DV241" s="182"/>
      <c r="DW241" s="182"/>
      <c r="DX241" s="182"/>
      <c r="DY241" s="182"/>
      <c r="DZ241" s="182"/>
      <c r="EA241" s="182"/>
      <c r="EB241" s="182"/>
      <c r="EC241" s="182"/>
      <c r="ED241" s="182"/>
      <c r="EE241" s="182"/>
      <c r="EF241" s="182"/>
      <c r="EG241" s="182"/>
      <c r="EH241" s="182"/>
      <c r="EI241" s="182"/>
      <c r="EJ241" s="182"/>
      <c r="EK241" s="182"/>
      <c r="EL241" s="182"/>
      <c r="EM241" s="182"/>
      <c r="EN241" s="182"/>
      <c r="EO241" s="182"/>
      <c r="EP241" s="182"/>
      <c r="EQ241" s="182"/>
      <c r="ER241" s="182"/>
      <c r="ES241" s="182"/>
      <c r="ET241" s="182"/>
      <c r="EU241" s="182"/>
      <c r="EV241" s="182"/>
      <c r="EW241" s="182"/>
      <c r="EX241" s="182"/>
      <c r="EY241" s="182"/>
      <c r="EZ241" s="182"/>
      <c r="FA241" s="182"/>
      <c r="FB241" s="182"/>
      <c r="FC241" s="182"/>
      <c r="FD241" s="182"/>
      <c r="FE241" s="182"/>
      <c r="FF241" s="182"/>
      <c r="FG241" s="182"/>
      <c r="FH241" s="182"/>
      <c r="FI241" s="182"/>
      <c r="FJ241" s="182"/>
      <c r="FK241" s="182"/>
      <c r="FL241" s="182"/>
      <c r="FM241" s="182"/>
      <c r="FN241" s="182"/>
      <c r="FO241" s="182"/>
      <c r="FP241" s="182"/>
      <c r="FQ241" s="182"/>
      <c r="FR241" s="182"/>
      <c r="FS241" s="182"/>
      <c r="FT241" s="182"/>
      <c r="FU241" s="182"/>
      <c r="FV241" s="182"/>
      <c r="FW241" s="182"/>
      <c r="FX241" s="182"/>
      <c r="FY241" s="182"/>
      <c r="FZ241" s="182"/>
      <c r="GA241" s="182"/>
      <c r="GB241" s="182"/>
      <c r="GC241" s="182"/>
      <c r="GD241" s="182"/>
      <c r="GE241" s="182"/>
      <c r="GF241" s="182"/>
      <c r="GG241" s="182"/>
      <c r="GH241" s="182"/>
      <c r="GI241" s="182"/>
      <c r="GJ241" s="182"/>
      <c r="GK241" s="182"/>
      <c r="GL241" s="182"/>
      <c r="GM241" s="182"/>
      <c r="GN241" s="182"/>
      <c r="GO241" s="182"/>
      <c r="GP241" s="182"/>
      <c r="GQ241" s="182"/>
      <c r="GR241" s="182"/>
      <c r="GS241" s="182"/>
      <c r="GT241" s="182"/>
      <c r="GU241" s="182"/>
      <c r="GV241" s="182"/>
      <c r="GW241" s="182"/>
      <c r="GX241" s="182"/>
      <c r="GY241" s="182"/>
      <c r="GZ241" s="182"/>
      <c r="HA241" s="182"/>
      <c r="HB241" s="182"/>
      <c r="HC241" s="182"/>
      <c r="HD241" s="182"/>
      <c r="HE241" s="182"/>
      <c r="HF241" s="182"/>
      <c r="HG241" s="182"/>
      <c r="HH241" s="182"/>
      <c r="HI241" s="182"/>
      <c r="HJ241" s="182"/>
      <c r="HK241" s="182"/>
      <c r="HL241" s="182"/>
      <c r="HM241" s="182"/>
      <c r="HN241" s="182"/>
      <c r="HO241" s="182"/>
      <c r="HP241" s="182"/>
      <c r="HQ241" s="182"/>
      <c r="HR241" s="182"/>
      <c r="HS241" s="182"/>
      <c r="HT241" s="182"/>
      <c r="HU241" s="182"/>
      <c r="HV241" s="182"/>
      <c r="HW241" s="182"/>
      <c r="HX241" s="182"/>
      <c r="HY241" s="182"/>
      <c r="HZ241" s="182"/>
      <c r="IA241" s="182"/>
      <c r="IB241" s="182"/>
      <c r="IC241" s="182"/>
      <c r="ID241" s="182"/>
      <c r="IE241" s="182"/>
      <c r="IF241" s="182"/>
      <c r="IG241" s="182"/>
      <c r="IH241" s="182"/>
      <c r="II241" s="182"/>
      <c r="IJ241" s="182"/>
      <c r="IK241" s="182"/>
      <c r="IL241" s="182"/>
      <c r="IM241" s="182"/>
      <c r="IN241" s="182"/>
      <c r="IO241" s="182"/>
      <c r="IP241" s="182"/>
      <c r="IQ241" s="182"/>
      <c r="IR241" s="182"/>
      <c r="IS241" s="182"/>
      <c r="IT241" s="182"/>
      <c r="IU241" s="182"/>
      <c r="IV241" s="182"/>
      <c r="IW241" s="182"/>
      <c r="IX241" s="182"/>
      <c r="IY241" s="182"/>
      <c r="IZ241" s="182"/>
      <c r="JA241" s="182"/>
      <c r="JB241" s="182"/>
      <c r="JC241" s="182"/>
      <c r="JD241" s="182"/>
      <c r="JE241" s="182"/>
      <c r="JF241" s="182"/>
      <c r="JG241" s="182"/>
      <c r="JH241" s="182"/>
      <c r="JI241" s="182"/>
      <c r="JJ241" s="182"/>
      <c r="JK241" s="182"/>
      <c r="JL241" s="182"/>
      <c r="JM241" s="182"/>
      <c r="JN241" s="182"/>
      <c r="JO241" s="182"/>
      <c r="JP241" s="182"/>
      <c r="JQ241" s="182"/>
      <c r="JR241" s="182"/>
      <c r="JS241" s="182"/>
      <c r="JT241" s="182"/>
      <c r="JU241" s="182"/>
      <c r="JV241" s="182"/>
      <c r="JW241" s="182"/>
      <c r="JX241" s="182"/>
      <c r="JY241" s="182"/>
      <c r="JZ241" s="182"/>
      <c r="KA241" s="182"/>
      <c r="KB241" s="182"/>
    </row>
    <row r="242" spans="1:288" s="158" customFormat="1" ht="12.5" customHeight="1" x14ac:dyDescent="0.25">
      <c r="A242" s="180"/>
      <c r="B242" s="554" t="s">
        <v>9</v>
      </c>
      <c r="C242" s="555"/>
      <c r="D242" s="556"/>
      <c r="E242" s="268">
        <f>'7990NTP-P'!D78</f>
        <v>0</v>
      </c>
      <c r="F242" s="370">
        <f t="shared" ref="F242:F247" si="7">G242+H242</f>
        <v>0</v>
      </c>
      <c r="G242" s="375">
        <f>G213+G215</f>
        <v>0</v>
      </c>
      <c r="H242" s="373">
        <f>G210+G214+G216</f>
        <v>0</v>
      </c>
      <c r="I242" s="372"/>
      <c r="J242" s="359"/>
      <c r="K242" s="346"/>
      <c r="L242" s="379"/>
      <c r="M242" s="379"/>
      <c r="N242" s="379"/>
      <c r="O242" s="379"/>
      <c r="P242" s="379"/>
      <c r="Q242" s="379"/>
      <c r="R242" s="379"/>
      <c r="S242" s="379"/>
      <c r="T242" s="379"/>
      <c r="U242" s="379"/>
      <c r="V242" s="379"/>
      <c r="W242" s="379"/>
      <c r="X242" s="379"/>
      <c r="Y242" s="379"/>
      <c r="Z242" s="379"/>
      <c r="AA242" s="379"/>
      <c r="AB242" s="379"/>
      <c r="AC242" s="182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82"/>
      <c r="AN242" s="182"/>
      <c r="AO242" s="182"/>
      <c r="AP242" s="182"/>
      <c r="AQ242" s="182"/>
      <c r="AR242" s="182"/>
      <c r="AS242" s="182"/>
      <c r="AT242" s="182"/>
      <c r="AU242" s="182"/>
      <c r="AV242" s="182"/>
      <c r="AW242" s="182"/>
      <c r="AX242" s="182"/>
      <c r="AY242" s="182"/>
      <c r="AZ242" s="182"/>
      <c r="BA242" s="182"/>
      <c r="BB242" s="182"/>
      <c r="BC242" s="182"/>
      <c r="BD242" s="182"/>
      <c r="BE242" s="182"/>
      <c r="BF242" s="182"/>
      <c r="BG242" s="182"/>
      <c r="BH242" s="182"/>
      <c r="BI242" s="182"/>
      <c r="BJ242" s="182"/>
      <c r="BK242" s="182"/>
      <c r="BL242" s="182"/>
      <c r="BM242" s="182"/>
      <c r="BN242" s="182"/>
      <c r="BO242" s="182"/>
      <c r="BP242" s="182"/>
      <c r="BQ242" s="182"/>
      <c r="BR242" s="182"/>
      <c r="BS242" s="182"/>
      <c r="BT242" s="182"/>
      <c r="BU242" s="182"/>
      <c r="BV242" s="182"/>
      <c r="BW242" s="182"/>
      <c r="BX242" s="182"/>
      <c r="BY242" s="182"/>
      <c r="BZ242" s="182"/>
      <c r="CA242" s="182"/>
      <c r="CB242" s="182"/>
      <c r="CC242" s="182"/>
      <c r="CD242" s="182"/>
      <c r="CE242" s="182"/>
      <c r="CF242" s="182"/>
      <c r="CG242" s="182"/>
      <c r="CH242" s="182"/>
      <c r="CI242" s="182"/>
      <c r="CJ242" s="182"/>
      <c r="CK242" s="182"/>
      <c r="CL242" s="182"/>
      <c r="CM242" s="182"/>
      <c r="CN242" s="182"/>
      <c r="CO242" s="182"/>
      <c r="CP242" s="182"/>
      <c r="CQ242" s="182"/>
      <c r="CR242" s="182"/>
      <c r="CS242" s="182"/>
      <c r="CT242" s="182"/>
      <c r="CU242" s="182"/>
      <c r="CV242" s="182"/>
      <c r="CW242" s="182"/>
      <c r="CX242" s="182"/>
      <c r="CY242" s="182"/>
      <c r="CZ242" s="182"/>
      <c r="DA242" s="182"/>
      <c r="DB242" s="182"/>
      <c r="DC242" s="182"/>
      <c r="DD242" s="182"/>
      <c r="DE242" s="182"/>
      <c r="DF242" s="182"/>
      <c r="DG242" s="182"/>
      <c r="DH242" s="182"/>
      <c r="DI242" s="182"/>
      <c r="DJ242" s="182"/>
      <c r="DK242" s="182"/>
      <c r="DL242" s="182"/>
      <c r="DM242" s="182"/>
      <c r="DN242" s="182"/>
      <c r="DO242" s="182"/>
      <c r="DP242" s="182"/>
      <c r="DQ242" s="182"/>
      <c r="DR242" s="182"/>
      <c r="DS242" s="182"/>
      <c r="DT242" s="182"/>
      <c r="DU242" s="182"/>
      <c r="DV242" s="182"/>
      <c r="DW242" s="182"/>
      <c r="DX242" s="182"/>
      <c r="DY242" s="182"/>
      <c r="DZ242" s="182"/>
      <c r="EA242" s="182"/>
      <c r="EB242" s="182"/>
      <c r="EC242" s="182"/>
      <c r="ED242" s="182"/>
      <c r="EE242" s="182"/>
      <c r="EF242" s="182"/>
      <c r="EG242" s="182"/>
      <c r="EH242" s="182"/>
      <c r="EI242" s="182"/>
      <c r="EJ242" s="182"/>
      <c r="EK242" s="182"/>
      <c r="EL242" s="182"/>
      <c r="EM242" s="182"/>
      <c r="EN242" s="182"/>
      <c r="EO242" s="182"/>
      <c r="EP242" s="182"/>
      <c r="EQ242" s="182"/>
      <c r="ER242" s="182"/>
      <c r="ES242" s="182"/>
      <c r="ET242" s="182"/>
      <c r="EU242" s="182"/>
      <c r="EV242" s="182"/>
      <c r="EW242" s="182"/>
      <c r="EX242" s="182"/>
      <c r="EY242" s="182"/>
      <c r="EZ242" s="182"/>
      <c r="FA242" s="182"/>
      <c r="FB242" s="182"/>
      <c r="FC242" s="182"/>
      <c r="FD242" s="182"/>
      <c r="FE242" s="182"/>
      <c r="FF242" s="182"/>
      <c r="FG242" s="182"/>
      <c r="FH242" s="182"/>
      <c r="FI242" s="182"/>
      <c r="FJ242" s="182"/>
      <c r="FK242" s="182"/>
      <c r="FL242" s="182"/>
      <c r="FM242" s="182"/>
      <c r="FN242" s="182"/>
      <c r="FO242" s="182"/>
      <c r="FP242" s="182"/>
      <c r="FQ242" s="182"/>
      <c r="FR242" s="182"/>
      <c r="FS242" s="182"/>
      <c r="FT242" s="182"/>
      <c r="FU242" s="182"/>
      <c r="FV242" s="182"/>
      <c r="FW242" s="182"/>
      <c r="FX242" s="182"/>
      <c r="FY242" s="182"/>
      <c r="FZ242" s="182"/>
      <c r="GA242" s="182"/>
      <c r="GB242" s="182"/>
      <c r="GC242" s="182"/>
      <c r="GD242" s="182"/>
      <c r="GE242" s="182"/>
      <c r="GF242" s="182"/>
      <c r="GG242" s="182"/>
      <c r="GH242" s="182"/>
      <c r="GI242" s="182"/>
      <c r="GJ242" s="182"/>
      <c r="GK242" s="182"/>
      <c r="GL242" s="182"/>
      <c r="GM242" s="182"/>
      <c r="GN242" s="182"/>
      <c r="GO242" s="182"/>
      <c r="GP242" s="182"/>
      <c r="GQ242" s="182"/>
      <c r="GR242" s="182"/>
      <c r="GS242" s="182"/>
      <c r="GT242" s="182"/>
      <c r="GU242" s="182"/>
      <c r="GV242" s="182"/>
      <c r="GW242" s="182"/>
      <c r="GX242" s="182"/>
      <c r="GY242" s="182"/>
      <c r="GZ242" s="182"/>
      <c r="HA242" s="182"/>
      <c r="HB242" s="182"/>
      <c r="HC242" s="182"/>
      <c r="HD242" s="182"/>
      <c r="HE242" s="182"/>
      <c r="HF242" s="182"/>
      <c r="HG242" s="182"/>
      <c r="HH242" s="182"/>
      <c r="HI242" s="182"/>
      <c r="HJ242" s="182"/>
      <c r="HK242" s="182"/>
      <c r="HL242" s="182"/>
      <c r="HM242" s="182"/>
      <c r="HN242" s="182"/>
      <c r="HO242" s="182"/>
      <c r="HP242" s="182"/>
      <c r="HQ242" s="182"/>
      <c r="HR242" s="182"/>
      <c r="HS242" s="182"/>
      <c r="HT242" s="182"/>
      <c r="HU242" s="182"/>
      <c r="HV242" s="182"/>
      <c r="HW242" s="182"/>
      <c r="HX242" s="182"/>
      <c r="HY242" s="182"/>
      <c r="HZ242" s="182"/>
      <c r="IA242" s="182"/>
      <c r="IB242" s="182"/>
      <c r="IC242" s="182"/>
      <c r="ID242" s="182"/>
      <c r="IE242" s="182"/>
      <c r="IF242" s="182"/>
      <c r="IG242" s="182"/>
      <c r="IH242" s="182"/>
      <c r="II242" s="182"/>
      <c r="IJ242" s="182"/>
      <c r="IK242" s="182"/>
      <c r="IL242" s="182"/>
      <c r="IM242" s="182"/>
      <c r="IN242" s="182"/>
      <c r="IO242" s="182"/>
      <c r="IP242" s="182"/>
      <c r="IQ242" s="182"/>
      <c r="IR242" s="182"/>
      <c r="IS242" s="182"/>
      <c r="IT242" s="182"/>
      <c r="IU242" s="182"/>
      <c r="IV242" s="182"/>
      <c r="IW242" s="182"/>
      <c r="IX242" s="182"/>
      <c r="IY242" s="182"/>
      <c r="IZ242" s="182"/>
      <c r="JA242" s="182"/>
      <c r="JB242" s="182"/>
      <c r="JC242" s="182"/>
      <c r="JD242" s="182"/>
      <c r="JE242" s="182"/>
      <c r="JF242" s="182"/>
      <c r="JG242" s="182"/>
      <c r="JH242" s="182"/>
      <c r="JI242" s="182"/>
      <c r="JJ242" s="182"/>
      <c r="JK242" s="182"/>
      <c r="JL242" s="182"/>
      <c r="JM242" s="182"/>
      <c r="JN242" s="182"/>
      <c r="JO242" s="182"/>
      <c r="JP242" s="182"/>
      <c r="JQ242" s="182"/>
      <c r="JR242" s="182"/>
      <c r="JS242" s="182"/>
      <c r="JT242" s="182"/>
      <c r="JU242" s="182"/>
      <c r="JV242" s="182"/>
      <c r="JW242" s="182"/>
      <c r="JX242" s="182"/>
      <c r="JY242" s="182"/>
      <c r="JZ242" s="182"/>
      <c r="KA242" s="182"/>
      <c r="KB242" s="182"/>
    </row>
    <row r="243" spans="1:288" s="158" customFormat="1" ht="12.5" customHeight="1" x14ac:dyDescent="0.25">
      <c r="A243" s="180"/>
      <c r="B243" s="554" t="s">
        <v>10</v>
      </c>
      <c r="C243" s="555"/>
      <c r="D243" s="556"/>
      <c r="E243" s="268">
        <f>'7990NTP-P'!D79</f>
        <v>0</v>
      </c>
      <c r="F243" s="370">
        <f t="shared" si="7"/>
        <v>0</v>
      </c>
      <c r="G243" s="375">
        <f>K213+K215</f>
        <v>0</v>
      </c>
      <c r="H243" s="373">
        <f>K210+K214+K216</f>
        <v>0</v>
      </c>
      <c r="I243" s="372"/>
      <c r="J243" s="359"/>
      <c r="K243" s="346"/>
      <c r="L243" s="379"/>
      <c r="M243" s="379"/>
      <c r="N243" s="379"/>
      <c r="O243" s="379"/>
      <c r="P243" s="379"/>
      <c r="Q243" s="379"/>
      <c r="R243" s="379"/>
      <c r="S243" s="379"/>
      <c r="T243" s="379"/>
      <c r="U243" s="379"/>
      <c r="V243" s="379"/>
      <c r="W243" s="379"/>
      <c r="X243" s="379"/>
      <c r="Y243" s="379"/>
      <c r="Z243" s="379"/>
      <c r="AA243" s="379"/>
      <c r="AB243" s="379"/>
      <c r="AC243" s="182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82"/>
      <c r="AN243" s="182"/>
      <c r="AO243" s="182"/>
      <c r="AP243" s="182"/>
      <c r="AQ243" s="182"/>
      <c r="AR243" s="182"/>
      <c r="AS243" s="182"/>
      <c r="AT243" s="182"/>
      <c r="AU243" s="182"/>
      <c r="AV243" s="182"/>
      <c r="AW243" s="182"/>
      <c r="AX243" s="182"/>
      <c r="AY243" s="182"/>
      <c r="AZ243" s="182"/>
      <c r="BA243" s="182"/>
      <c r="BB243" s="182"/>
      <c r="BC243" s="182"/>
      <c r="BD243" s="182"/>
      <c r="BE243" s="182"/>
      <c r="BF243" s="182"/>
      <c r="BG243" s="182"/>
      <c r="BH243" s="182"/>
      <c r="BI243" s="182"/>
      <c r="BJ243" s="182"/>
      <c r="BK243" s="182"/>
      <c r="BL243" s="182"/>
      <c r="BM243" s="182"/>
      <c r="BN243" s="182"/>
      <c r="BO243" s="182"/>
      <c r="BP243" s="182"/>
      <c r="BQ243" s="182"/>
      <c r="BR243" s="182"/>
      <c r="BS243" s="182"/>
      <c r="BT243" s="182"/>
      <c r="BU243" s="182"/>
      <c r="BV243" s="182"/>
      <c r="BW243" s="182"/>
      <c r="BX243" s="182"/>
      <c r="BY243" s="182"/>
      <c r="BZ243" s="182"/>
      <c r="CA243" s="182"/>
      <c r="CB243" s="182"/>
      <c r="CC243" s="182"/>
      <c r="CD243" s="182"/>
      <c r="CE243" s="182"/>
      <c r="CF243" s="182"/>
      <c r="CG243" s="182"/>
      <c r="CH243" s="182"/>
      <c r="CI243" s="182"/>
      <c r="CJ243" s="182"/>
      <c r="CK243" s="182"/>
      <c r="CL243" s="182"/>
      <c r="CM243" s="182"/>
      <c r="CN243" s="182"/>
      <c r="CO243" s="182"/>
      <c r="CP243" s="182"/>
      <c r="CQ243" s="182"/>
      <c r="CR243" s="182"/>
      <c r="CS243" s="182"/>
      <c r="CT243" s="182"/>
      <c r="CU243" s="182"/>
      <c r="CV243" s="182"/>
      <c r="CW243" s="182"/>
      <c r="CX243" s="182"/>
      <c r="CY243" s="182"/>
      <c r="CZ243" s="182"/>
      <c r="DA243" s="182"/>
      <c r="DB243" s="182"/>
      <c r="DC243" s="182"/>
      <c r="DD243" s="182"/>
      <c r="DE243" s="182"/>
      <c r="DF243" s="182"/>
      <c r="DG243" s="182"/>
      <c r="DH243" s="182"/>
      <c r="DI243" s="182"/>
      <c r="DJ243" s="182"/>
      <c r="DK243" s="182"/>
      <c r="DL243" s="182"/>
      <c r="DM243" s="182"/>
      <c r="DN243" s="182"/>
      <c r="DO243" s="182"/>
      <c r="DP243" s="182"/>
      <c r="DQ243" s="182"/>
      <c r="DR243" s="182"/>
      <c r="DS243" s="182"/>
      <c r="DT243" s="182"/>
      <c r="DU243" s="182"/>
      <c r="DV243" s="182"/>
      <c r="DW243" s="182"/>
      <c r="DX243" s="182"/>
      <c r="DY243" s="182"/>
      <c r="DZ243" s="182"/>
      <c r="EA243" s="182"/>
      <c r="EB243" s="182"/>
      <c r="EC243" s="182"/>
      <c r="ED243" s="182"/>
      <c r="EE243" s="182"/>
      <c r="EF243" s="182"/>
      <c r="EG243" s="182"/>
      <c r="EH243" s="182"/>
      <c r="EI243" s="182"/>
      <c r="EJ243" s="182"/>
      <c r="EK243" s="182"/>
      <c r="EL243" s="182"/>
      <c r="EM243" s="182"/>
      <c r="EN243" s="182"/>
      <c r="EO243" s="182"/>
      <c r="EP243" s="182"/>
      <c r="EQ243" s="182"/>
      <c r="ER243" s="182"/>
      <c r="ES243" s="182"/>
      <c r="ET243" s="182"/>
      <c r="EU243" s="182"/>
      <c r="EV243" s="182"/>
      <c r="EW243" s="182"/>
      <c r="EX243" s="182"/>
      <c r="EY243" s="182"/>
      <c r="EZ243" s="182"/>
      <c r="FA243" s="182"/>
      <c r="FB243" s="182"/>
      <c r="FC243" s="182"/>
      <c r="FD243" s="182"/>
      <c r="FE243" s="182"/>
      <c r="FF243" s="182"/>
      <c r="FG243" s="182"/>
      <c r="FH243" s="182"/>
      <c r="FI243" s="182"/>
      <c r="FJ243" s="182"/>
      <c r="FK243" s="182"/>
      <c r="FL243" s="182"/>
      <c r="FM243" s="182"/>
      <c r="FN243" s="182"/>
      <c r="FO243" s="182"/>
      <c r="FP243" s="182"/>
      <c r="FQ243" s="182"/>
      <c r="FR243" s="182"/>
      <c r="FS243" s="182"/>
      <c r="FT243" s="182"/>
      <c r="FU243" s="182"/>
      <c r="FV243" s="182"/>
      <c r="FW243" s="182"/>
      <c r="FX243" s="182"/>
      <c r="FY243" s="182"/>
      <c r="FZ243" s="182"/>
      <c r="GA243" s="182"/>
      <c r="GB243" s="182"/>
      <c r="GC243" s="182"/>
      <c r="GD243" s="182"/>
      <c r="GE243" s="182"/>
      <c r="GF243" s="182"/>
      <c r="GG243" s="182"/>
      <c r="GH243" s="182"/>
      <c r="GI243" s="182"/>
      <c r="GJ243" s="182"/>
      <c r="GK243" s="182"/>
      <c r="GL243" s="182"/>
      <c r="GM243" s="182"/>
      <c r="GN243" s="182"/>
      <c r="GO243" s="182"/>
      <c r="GP243" s="182"/>
      <c r="GQ243" s="182"/>
      <c r="GR243" s="182"/>
      <c r="GS243" s="182"/>
      <c r="GT243" s="182"/>
      <c r="GU243" s="182"/>
      <c r="GV243" s="182"/>
      <c r="GW243" s="182"/>
      <c r="GX243" s="182"/>
      <c r="GY243" s="182"/>
      <c r="GZ243" s="182"/>
      <c r="HA243" s="182"/>
      <c r="HB243" s="182"/>
      <c r="HC243" s="182"/>
      <c r="HD243" s="182"/>
      <c r="HE243" s="182"/>
      <c r="HF243" s="182"/>
      <c r="HG243" s="182"/>
      <c r="HH243" s="182"/>
      <c r="HI243" s="182"/>
      <c r="HJ243" s="182"/>
      <c r="HK243" s="182"/>
      <c r="HL243" s="182"/>
      <c r="HM243" s="182"/>
      <c r="HN243" s="182"/>
      <c r="HO243" s="182"/>
      <c r="HP243" s="182"/>
      <c r="HQ243" s="182"/>
      <c r="HR243" s="182"/>
      <c r="HS243" s="182"/>
      <c r="HT243" s="182"/>
      <c r="HU243" s="182"/>
      <c r="HV243" s="182"/>
      <c r="HW243" s="182"/>
      <c r="HX243" s="182"/>
      <c r="HY243" s="182"/>
      <c r="HZ243" s="182"/>
      <c r="IA243" s="182"/>
      <c r="IB243" s="182"/>
      <c r="IC243" s="182"/>
      <c r="ID243" s="182"/>
      <c r="IE243" s="182"/>
      <c r="IF243" s="182"/>
      <c r="IG243" s="182"/>
      <c r="IH243" s="182"/>
      <c r="II243" s="182"/>
      <c r="IJ243" s="182"/>
      <c r="IK243" s="182"/>
      <c r="IL243" s="182"/>
      <c r="IM243" s="182"/>
      <c r="IN243" s="182"/>
      <c r="IO243" s="182"/>
      <c r="IP243" s="182"/>
      <c r="IQ243" s="182"/>
      <c r="IR243" s="182"/>
      <c r="IS243" s="182"/>
      <c r="IT243" s="182"/>
      <c r="IU243" s="182"/>
      <c r="IV243" s="182"/>
      <c r="IW243" s="182"/>
      <c r="IX243" s="182"/>
      <c r="IY243" s="182"/>
      <c r="IZ243" s="182"/>
      <c r="JA243" s="182"/>
      <c r="JB243" s="182"/>
      <c r="JC243" s="182"/>
      <c r="JD243" s="182"/>
      <c r="JE243" s="182"/>
      <c r="JF243" s="182"/>
      <c r="JG243" s="182"/>
      <c r="JH243" s="182"/>
      <c r="JI243" s="182"/>
      <c r="JJ243" s="182"/>
      <c r="JK243" s="182"/>
      <c r="JL243" s="182"/>
      <c r="JM243" s="182"/>
      <c r="JN243" s="182"/>
      <c r="JO243" s="182"/>
      <c r="JP243" s="182"/>
      <c r="JQ243" s="182"/>
      <c r="JR243" s="182"/>
      <c r="JS243" s="182"/>
      <c r="JT243" s="182"/>
      <c r="JU243" s="182"/>
      <c r="JV243" s="182"/>
      <c r="JW243" s="182"/>
      <c r="JX243" s="182"/>
      <c r="JY243" s="182"/>
      <c r="JZ243" s="182"/>
      <c r="KA243" s="182"/>
      <c r="KB243" s="182"/>
    </row>
    <row r="244" spans="1:288" s="158" customFormat="1" ht="12.5" customHeight="1" x14ac:dyDescent="0.25">
      <c r="A244" s="180"/>
      <c r="B244" s="557" t="s">
        <v>270</v>
      </c>
      <c r="C244" s="558"/>
      <c r="D244" s="559"/>
      <c r="E244" s="268">
        <f>'7990NTP-P'!D80</f>
        <v>0</v>
      </c>
      <c r="F244" s="370">
        <f t="shared" si="7"/>
        <v>0</v>
      </c>
      <c r="G244" s="375">
        <f>O213+O215</f>
        <v>0</v>
      </c>
      <c r="H244" s="373">
        <f>O210+O214+O216</f>
        <v>0</v>
      </c>
      <c r="I244" s="372"/>
      <c r="J244" s="359"/>
      <c r="K244" s="346"/>
      <c r="L244" s="379"/>
      <c r="M244" s="379"/>
      <c r="N244" s="379"/>
      <c r="O244" s="379"/>
      <c r="P244" s="379"/>
      <c r="Q244" s="379"/>
      <c r="R244" s="379"/>
      <c r="S244" s="379"/>
      <c r="T244" s="379"/>
      <c r="U244" s="379"/>
      <c r="V244" s="379"/>
      <c r="W244" s="379"/>
      <c r="X244" s="379"/>
      <c r="Y244" s="379"/>
      <c r="Z244" s="379"/>
      <c r="AA244" s="379"/>
      <c r="AB244" s="379"/>
      <c r="AC244" s="182"/>
      <c r="AD244" s="160"/>
      <c r="AE244" s="160"/>
      <c r="AF244" s="160"/>
      <c r="AG244" s="160"/>
      <c r="AH244" s="160"/>
      <c r="AI244" s="160"/>
      <c r="AJ244" s="160"/>
      <c r="AK244" s="160"/>
      <c r="AL244" s="160"/>
      <c r="AM244" s="182"/>
      <c r="AN244" s="182"/>
      <c r="AO244" s="182"/>
      <c r="AP244" s="182"/>
      <c r="AQ244" s="182"/>
      <c r="AR244" s="182"/>
      <c r="AS244" s="182"/>
      <c r="AT244" s="182"/>
      <c r="AU244" s="182"/>
      <c r="AV244" s="182"/>
      <c r="AW244" s="182"/>
      <c r="AX244" s="182"/>
      <c r="AY244" s="182"/>
      <c r="AZ244" s="182"/>
      <c r="BA244" s="182"/>
      <c r="BB244" s="182"/>
      <c r="BC244" s="182"/>
      <c r="BD244" s="182"/>
      <c r="BE244" s="182"/>
      <c r="BF244" s="182"/>
      <c r="BG244" s="182"/>
      <c r="BH244" s="182"/>
      <c r="BI244" s="182"/>
      <c r="BJ244" s="182"/>
      <c r="BK244" s="182"/>
      <c r="BL244" s="182"/>
      <c r="BM244" s="182"/>
      <c r="BN244" s="182"/>
      <c r="BO244" s="182"/>
      <c r="BP244" s="182"/>
      <c r="BQ244" s="182"/>
      <c r="BR244" s="182"/>
      <c r="BS244" s="182"/>
      <c r="BT244" s="182"/>
      <c r="BU244" s="182"/>
      <c r="BV244" s="182"/>
      <c r="BW244" s="182"/>
      <c r="BX244" s="182"/>
      <c r="BY244" s="182"/>
      <c r="BZ244" s="182"/>
      <c r="CA244" s="182"/>
      <c r="CB244" s="182"/>
      <c r="CC244" s="182"/>
      <c r="CD244" s="182"/>
      <c r="CE244" s="182"/>
      <c r="CF244" s="182"/>
      <c r="CG244" s="182"/>
      <c r="CH244" s="182"/>
      <c r="CI244" s="182"/>
      <c r="CJ244" s="182"/>
      <c r="CK244" s="182"/>
      <c r="CL244" s="182"/>
      <c r="CM244" s="182"/>
      <c r="CN244" s="182"/>
      <c r="CO244" s="182"/>
      <c r="CP244" s="182"/>
      <c r="CQ244" s="182"/>
      <c r="CR244" s="182"/>
      <c r="CS244" s="182"/>
      <c r="CT244" s="182"/>
      <c r="CU244" s="182"/>
      <c r="CV244" s="182"/>
      <c r="CW244" s="182"/>
      <c r="CX244" s="182"/>
      <c r="CY244" s="182"/>
      <c r="CZ244" s="182"/>
      <c r="DA244" s="182"/>
      <c r="DB244" s="182"/>
      <c r="DC244" s="182"/>
      <c r="DD244" s="182"/>
      <c r="DE244" s="182"/>
      <c r="DF244" s="182"/>
      <c r="DG244" s="182"/>
      <c r="DH244" s="182"/>
      <c r="DI244" s="182"/>
      <c r="DJ244" s="182"/>
      <c r="DK244" s="182"/>
      <c r="DL244" s="182"/>
      <c r="DM244" s="182"/>
      <c r="DN244" s="182"/>
      <c r="DO244" s="182"/>
      <c r="DP244" s="182"/>
      <c r="DQ244" s="182"/>
      <c r="DR244" s="182"/>
      <c r="DS244" s="182"/>
      <c r="DT244" s="182"/>
      <c r="DU244" s="182"/>
      <c r="DV244" s="182"/>
      <c r="DW244" s="182"/>
      <c r="DX244" s="182"/>
      <c r="DY244" s="182"/>
      <c r="DZ244" s="182"/>
      <c r="EA244" s="182"/>
      <c r="EB244" s="182"/>
      <c r="EC244" s="182"/>
      <c r="ED244" s="182"/>
      <c r="EE244" s="182"/>
      <c r="EF244" s="182"/>
      <c r="EG244" s="182"/>
      <c r="EH244" s="182"/>
      <c r="EI244" s="182"/>
      <c r="EJ244" s="182"/>
      <c r="EK244" s="182"/>
      <c r="EL244" s="182"/>
      <c r="EM244" s="182"/>
      <c r="EN244" s="182"/>
      <c r="EO244" s="182"/>
      <c r="EP244" s="182"/>
      <c r="EQ244" s="182"/>
      <c r="ER244" s="182"/>
      <c r="ES244" s="182"/>
      <c r="ET244" s="182"/>
      <c r="EU244" s="182"/>
      <c r="EV244" s="182"/>
      <c r="EW244" s="182"/>
      <c r="EX244" s="182"/>
      <c r="EY244" s="182"/>
      <c r="EZ244" s="182"/>
      <c r="FA244" s="182"/>
      <c r="FB244" s="182"/>
      <c r="FC244" s="182"/>
      <c r="FD244" s="182"/>
      <c r="FE244" s="182"/>
      <c r="FF244" s="182"/>
      <c r="FG244" s="182"/>
      <c r="FH244" s="182"/>
      <c r="FI244" s="182"/>
      <c r="FJ244" s="182"/>
      <c r="FK244" s="182"/>
      <c r="FL244" s="182"/>
      <c r="FM244" s="182"/>
      <c r="FN244" s="182"/>
      <c r="FO244" s="182"/>
      <c r="FP244" s="182"/>
      <c r="FQ244" s="182"/>
      <c r="FR244" s="182"/>
      <c r="FS244" s="182"/>
      <c r="FT244" s="182"/>
      <c r="FU244" s="182"/>
      <c r="FV244" s="182"/>
      <c r="FW244" s="182"/>
      <c r="FX244" s="182"/>
      <c r="FY244" s="182"/>
      <c r="FZ244" s="182"/>
      <c r="GA244" s="182"/>
      <c r="GB244" s="182"/>
      <c r="GC244" s="182"/>
      <c r="GD244" s="182"/>
      <c r="GE244" s="182"/>
      <c r="GF244" s="182"/>
      <c r="GG244" s="182"/>
      <c r="GH244" s="182"/>
      <c r="GI244" s="182"/>
      <c r="GJ244" s="182"/>
      <c r="GK244" s="182"/>
      <c r="GL244" s="182"/>
      <c r="GM244" s="182"/>
      <c r="GN244" s="182"/>
      <c r="GO244" s="182"/>
      <c r="GP244" s="182"/>
      <c r="GQ244" s="182"/>
      <c r="GR244" s="182"/>
      <c r="GS244" s="182"/>
      <c r="GT244" s="182"/>
      <c r="GU244" s="182"/>
      <c r="GV244" s="182"/>
      <c r="GW244" s="182"/>
      <c r="GX244" s="182"/>
      <c r="GY244" s="182"/>
      <c r="GZ244" s="182"/>
      <c r="HA244" s="182"/>
      <c r="HB244" s="182"/>
      <c r="HC244" s="182"/>
      <c r="HD244" s="182"/>
      <c r="HE244" s="182"/>
      <c r="HF244" s="182"/>
      <c r="HG244" s="182"/>
      <c r="HH244" s="182"/>
      <c r="HI244" s="182"/>
      <c r="HJ244" s="182"/>
      <c r="HK244" s="182"/>
      <c r="HL244" s="182"/>
      <c r="HM244" s="182"/>
      <c r="HN244" s="182"/>
      <c r="HO244" s="182"/>
      <c r="HP244" s="182"/>
      <c r="HQ244" s="182"/>
      <c r="HR244" s="182"/>
      <c r="HS244" s="182"/>
      <c r="HT244" s="182"/>
      <c r="HU244" s="182"/>
      <c r="HV244" s="182"/>
      <c r="HW244" s="182"/>
      <c r="HX244" s="182"/>
      <c r="HY244" s="182"/>
      <c r="HZ244" s="182"/>
      <c r="IA244" s="182"/>
      <c r="IB244" s="182"/>
      <c r="IC244" s="182"/>
      <c r="ID244" s="182"/>
      <c r="IE244" s="182"/>
      <c r="IF244" s="182"/>
      <c r="IG244" s="182"/>
      <c r="IH244" s="182"/>
      <c r="II244" s="182"/>
      <c r="IJ244" s="182"/>
      <c r="IK244" s="182"/>
      <c r="IL244" s="182"/>
      <c r="IM244" s="182"/>
      <c r="IN244" s="182"/>
      <c r="IO244" s="182"/>
      <c r="IP244" s="182"/>
      <c r="IQ244" s="182"/>
      <c r="IR244" s="182"/>
      <c r="IS244" s="182"/>
      <c r="IT244" s="182"/>
      <c r="IU244" s="182"/>
      <c r="IV244" s="182"/>
      <c r="IW244" s="182"/>
      <c r="IX244" s="182"/>
      <c r="IY244" s="182"/>
      <c r="IZ244" s="182"/>
      <c r="JA244" s="182"/>
      <c r="JB244" s="182"/>
      <c r="JC244" s="182"/>
      <c r="JD244" s="182"/>
      <c r="JE244" s="182"/>
      <c r="JF244" s="182"/>
      <c r="JG244" s="182"/>
      <c r="JH244" s="182"/>
      <c r="JI244" s="182"/>
      <c r="JJ244" s="182"/>
      <c r="JK244" s="182"/>
      <c r="JL244" s="182"/>
      <c r="JM244" s="182"/>
      <c r="JN244" s="182"/>
      <c r="JO244" s="182"/>
      <c r="JP244" s="182"/>
      <c r="JQ244" s="182"/>
      <c r="JR244" s="182"/>
      <c r="JS244" s="182"/>
      <c r="JT244" s="182"/>
      <c r="JU244" s="182"/>
      <c r="JV244" s="182"/>
      <c r="JW244" s="182"/>
      <c r="JX244" s="182"/>
      <c r="JY244" s="182"/>
      <c r="JZ244" s="182"/>
      <c r="KA244" s="182"/>
      <c r="KB244" s="182"/>
    </row>
    <row r="245" spans="1:288" s="158" customFormat="1" ht="12.5" customHeight="1" x14ac:dyDescent="0.25">
      <c r="A245" s="180"/>
      <c r="B245" s="557" t="s">
        <v>271</v>
      </c>
      <c r="C245" s="558"/>
      <c r="D245" s="559"/>
      <c r="E245" s="268">
        <f>'7990NTP-P'!D81</f>
        <v>0</v>
      </c>
      <c r="F245" s="370">
        <f t="shared" si="7"/>
        <v>0</v>
      </c>
      <c r="G245" s="375">
        <f>S213+S215</f>
        <v>0</v>
      </c>
      <c r="H245" s="373">
        <f>S210+S214+S216</f>
        <v>0</v>
      </c>
      <c r="I245" s="372"/>
      <c r="J245" s="359"/>
      <c r="K245" s="346"/>
      <c r="L245" s="379"/>
      <c r="M245" s="379"/>
      <c r="N245" s="379"/>
      <c r="O245" s="379"/>
      <c r="P245" s="379"/>
      <c r="Q245" s="379"/>
      <c r="R245" s="379"/>
      <c r="S245" s="379"/>
      <c r="T245" s="379"/>
      <c r="U245" s="379"/>
      <c r="V245" s="379"/>
      <c r="W245" s="379"/>
      <c r="X245" s="379"/>
      <c r="Y245" s="379"/>
      <c r="Z245" s="379"/>
      <c r="AA245" s="379"/>
      <c r="AB245" s="379"/>
      <c r="AC245" s="182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82"/>
      <c r="AN245" s="182"/>
      <c r="AO245" s="182"/>
      <c r="AP245" s="182"/>
      <c r="AQ245" s="182"/>
      <c r="AR245" s="182"/>
      <c r="AS245" s="182"/>
      <c r="AT245" s="182"/>
      <c r="AU245" s="182"/>
      <c r="AV245" s="182"/>
      <c r="AW245" s="182"/>
      <c r="AX245" s="182"/>
      <c r="AY245" s="182"/>
      <c r="AZ245" s="182"/>
      <c r="BA245" s="182"/>
      <c r="BB245" s="182"/>
      <c r="BC245" s="182"/>
      <c r="BD245" s="182"/>
      <c r="BE245" s="182"/>
      <c r="BF245" s="182"/>
      <c r="BG245" s="182"/>
      <c r="BH245" s="182"/>
      <c r="BI245" s="182"/>
      <c r="BJ245" s="182"/>
      <c r="BK245" s="182"/>
      <c r="BL245" s="182"/>
      <c r="BM245" s="182"/>
      <c r="BN245" s="182"/>
      <c r="BO245" s="182"/>
      <c r="BP245" s="182"/>
      <c r="BQ245" s="182"/>
      <c r="BR245" s="182"/>
      <c r="BS245" s="182"/>
      <c r="BT245" s="182"/>
      <c r="BU245" s="182"/>
      <c r="BV245" s="182"/>
      <c r="BW245" s="182"/>
      <c r="BX245" s="182"/>
      <c r="BY245" s="182"/>
      <c r="BZ245" s="182"/>
      <c r="CA245" s="182"/>
      <c r="CB245" s="182"/>
      <c r="CC245" s="182"/>
      <c r="CD245" s="182"/>
      <c r="CE245" s="182"/>
      <c r="CF245" s="182"/>
      <c r="CG245" s="182"/>
      <c r="CH245" s="182"/>
      <c r="CI245" s="182"/>
      <c r="CJ245" s="182"/>
      <c r="CK245" s="182"/>
      <c r="CL245" s="182"/>
      <c r="CM245" s="182"/>
      <c r="CN245" s="182"/>
      <c r="CO245" s="182"/>
      <c r="CP245" s="182"/>
      <c r="CQ245" s="182"/>
      <c r="CR245" s="182"/>
      <c r="CS245" s="182"/>
      <c r="CT245" s="182"/>
      <c r="CU245" s="182"/>
      <c r="CV245" s="182"/>
      <c r="CW245" s="182"/>
      <c r="CX245" s="182"/>
      <c r="CY245" s="182"/>
      <c r="CZ245" s="182"/>
      <c r="DA245" s="182"/>
      <c r="DB245" s="182"/>
      <c r="DC245" s="182"/>
      <c r="DD245" s="182"/>
      <c r="DE245" s="182"/>
      <c r="DF245" s="182"/>
      <c r="DG245" s="182"/>
      <c r="DH245" s="182"/>
      <c r="DI245" s="182"/>
      <c r="DJ245" s="182"/>
      <c r="DK245" s="182"/>
      <c r="DL245" s="182"/>
      <c r="DM245" s="182"/>
      <c r="DN245" s="182"/>
      <c r="DO245" s="182"/>
      <c r="DP245" s="182"/>
      <c r="DQ245" s="182"/>
      <c r="DR245" s="182"/>
      <c r="DS245" s="182"/>
      <c r="DT245" s="182"/>
      <c r="DU245" s="182"/>
      <c r="DV245" s="182"/>
      <c r="DW245" s="182"/>
      <c r="DX245" s="182"/>
      <c r="DY245" s="182"/>
      <c r="DZ245" s="182"/>
      <c r="EA245" s="182"/>
      <c r="EB245" s="182"/>
      <c r="EC245" s="182"/>
      <c r="ED245" s="182"/>
      <c r="EE245" s="182"/>
      <c r="EF245" s="182"/>
      <c r="EG245" s="182"/>
      <c r="EH245" s="182"/>
      <c r="EI245" s="182"/>
      <c r="EJ245" s="182"/>
      <c r="EK245" s="182"/>
      <c r="EL245" s="182"/>
      <c r="EM245" s="182"/>
      <c r="EN245" s="182"/>
      <c r="EO245" s="182"/>
      <c r="EP245" s="182"/>
      <c r="EQ245" s="182"/>
      <c r="ER245" s="182"/>
      <c r="ES245" s="182"/>
      <c r="ET245" s="182"/>
      <c r="EU245" s="182"/>
      <c r="EV245" s="182"/>
      <c r="EW245" s="182"/>
      <c r="EX245" s="182"/>
      <c r="EY245" s="182"/>
      <c r="EZ245" s="182"/>
      <c r="FA245" s="182"/>
      <c r="FB245" s="182"/>
      <c r="FC245" s="182"/>
      <c r="FD245" s="182"/>
      <c r="FE245" s="182"/>
      <c r="FF245" s="182"/>
      <c r="FG245" s="182"/>
      <c r="FH245" s="182"/>
      <c r="FI245" s="182"/>
      <c r="FJ245" s="182"/>
      <c r="FK245" s="182"/>
      <c r="FL245" s="182"/>
      <c r="FM245" s="182"/>
      <c r="FN245" s="182"/>
      <c r="FO245" s="182"/>
      <c r="FP245" s="182"/>
      <c r="FQ245" s="182"/>
      <c r="FR245" s="182"/>
      <c r="FS245" s="182"/>
      <c r="FT245" s="182"/>
      <c r="FU245" s="182"/>
      <c r="FV245" s="182"/>
      <c r="FW245" s="182"/>
      <c r="FX245" s="182"/>
      <c r="FY245" s="182"/>
      <c r="FZ245" s="182"/>
      <c r="GA245" s="182"/>
      <c r="GB245" s="182"/>
      <c r="GC245" s="182"/>
      <c r="GD245" s="182"/>
      <c r="GE245" s="182"/>
      <c r="GF245" s="182"/>
      <c r="GG245" s="182"/>
      <c r="GH245" s="182"/>
      <c r="GI245" s="182"/>
      <c r="GJ245" s="182"/>
      <c r="GK245" s="182"/>
      <c r="GL245" s="182"/>
      <c r="GM245" s="182"/>
      <c r="GN245" s="182"/>
      <c r="GO245" s="182"/>
      <c r="GP245" s="182"/>
      <c r="GQ245" s="182"/>
      <c r="GR245" s="182"/>
      <c r="GS245" s="182"/>
      <c r="GT245" s="182"/>
      <c r="GU245" s="182"/>
      <c r="GV245" s="182"/>
      <c r="GW245" s="182"/>
      <c r="GX245" s="182"/>
      <c r="GY245" s="182"/>
      <c r="GZ245" s="182"/>
      <c r="HA245" s="182"/>
      <c r="HB245" s="182"/>
      <c r="HC245" s="182"/>
      <c r="HD245" s="182"/>
      <c r="HE245" s="182"/>
      <c r="HF245" s="182"/>
      <c r="HG245" s="182"/>
      <c r="HH245" s="182"/>
      <c r="HI245" s="182"/>
      <c r="HJ245" s="182"/>
      <c r="HK245" s="182"/>
      <c r="HL245" s="182"/>
      <c r="HM245" s="182"/>
      <c r="HN245" s="182"/>
      <c r="HO245" s="182"/>
      <c r="HP245" s="182"/>
      <c r="HQ245" s="182"/>
      <c r="HR245" s="182"/>
      <c r="HS245" s="182"/>
      <c r="HT245" s="182"/>
      <c r="HU245" s="182"/>
      <c r="HV245" s="182"/>
      <c r="HW245" s="182"/>
      <c r="HX245" s="182"/>
      <c r="HY245" s="182"/>
      <c r="HZ245" s="182"/>
      <c r="IA245" s="182"/>
      <c r="IB245" s="182"/>
      <c r="IC245" s="182"/>
      <c r="ID245" s="182"/>
      <c r="IE245" s="182"/>
      <c r="IF245" s="182"/>
      <c r="IG245" s="182"/>
      <c r="IH245" s="182"/>
      <c r="II245" s="182"/>
      <c r="IJ245" s="182"/>
      <c r="IK245" s="182"/>
      <c r="IL245" s="182"/>
      <c r="IM245" s="182"/>
      <c r="IN245" s="182"/>
      <c r="IO245" s="182"/>
      <c r="IP245" s="182"/>
      <c r="IQ245" s="182"/>
      <c r="IR245" s="182"/>
      <c r="IS245" s="182"/>
      <c r="IT245" s="182"/>
      <c r="IU245" s="182"/>
      <c r="IV245" s="182"/>
      <c r="IW245" s="182"/>
      <c r="IX245" s="182"/>
      <c r="IY245" s="182"/>
      <c r="IZ245" s="182"/>
      <c r="JA245" s="182"/>
      <c r="JB245" s="182"/>
      <c r="JC245" s="182"/>
      <c r="JD245" s="182"/>
      <c r="JE245" s="182"/>
      <c r="JF245" s="182"/>
      <c r="JG245" s="182"/>
      <c r="JH245" s="182"/>
      <c r="JI245" s="182"/>
      <c r="JJ245" s="182"/>
      <c r="JK245" s="182"/>
      <c r="JL245" s="182"/>
      <c r="JM245" s="182"/>
      <c r="JN245" s="182"/>
      <c r="JO245" s="182"/>
      <c r="JP245" s="182"/>
      <c r="JQ245" s="182"/>
      <c r="JR245" s="182"/>
      <c r="JS245" s="182"/>
      <c r="JT245" s="182"/>
      <c r="JU245" s="182"/>
      <c r="JV245" s="182"/>
      <c r="JW245" s="182"/>
      <c r="JX245" s="182"/>
      <c r="JY245" s="182"/>
      <c r="JZ245" s="182"/>
      <c r="KA245" s="182"/>
      <c r="KB245" s="182"/>
    </row>
    <row r="246" spans="1:288" s="158" customFormat="1" ht="12.5" customHeight="1" x14ac:dyDescent="0.25">
      <c r="A246" s="180"/>
      <c r="B246" s="557" t="s">
        <v>272</v>
      </c>
      <c r="C246" s="558"/>
      <c r="D246" s="559"/>
      <c r="E246" s="268">
        <f>'7990NTP-P'!D82</f>
        <v>0</v>
      </c>
      <c r="F246" s="370">
        <f t="shared" si="7"/>
        <v>0</v>
      </c>
      <c r="G246" s="375">
        <f>W213+W215</f>
        <v>0</v>
      </c>
      <c r="H246" s="373">
        <f>W210+W214+W216</f>
        <v>0</v>
      </c>
      <c r="I246" s="372"/>
      <c r="J246" s="359"/>
      <c r="K246" s="346"/>
      <c r="L246" s="379"/>
      <c r="M246" s="379"/>
      <c r="N246" s="379"/>
      <c r="O246" s="379"/>
      <c r="P246" s="379"/>
      <c r="Q246" s="379"/>
      <c r="R246" s="379"/>
      <c r="S246" s="379"/>
      <c r="T246" s="379"/>
      <c r="U246" s="379"/>
      <c r="V246" s="379"/>
      <c r="W246" s="379"/>
      <c r="X246" s="379"/>
      <c r="Y246" s="379"/>
      <c r="Z246" s="379"/>
      <c r="AA246" s="379"/>
      <c r="AB246" s="379"/>
      <c r="AC246" s="182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82"/>
      <c r="AN246" s="182"/>
      <c r="AO246" s="182"/>
      <c r="AP246" s="182"/>
      <c r="AQ246" s="182"/>
      <c r="AR246" s="182"/>
      <c r="AS246" s="182"/>
      <c r="AT246" s="182"/>
      <c r="AU246" s="182"/>
      <c r="AV246" s="182"/>
      <c r="AW246" s="182"/>
      <c r="AX246" s="182"/>
      <c r="AY246" s="182"/>
      <c r="AZ246" s="182"/>
      <c r="BA246" s="182"/>
      <c r="BB246" s="182"/>
      <c r="BC246" s="182"/>
      <c r="BD246" s="182"/>
      <c r="BE246" s="182"/>
      <c r="BF246" s="182"/>
      <c r="BG246" s="182"/>
      <c r="BH246" s="182"/>
      <c r="BI246" s="182"/>
      <c r="BJ246" s="182"/>
      <c r="BK246" s="182"/>
      <c r="BL246" s="182"/>
      <c r="BM246" s="182"/>
      <c r="BN246" s="182"/>
      <c r="BO246" s="182"/>
      <c r="BP246" s="182"/>
      <c r="BQ246" s="182"/>
      <c r="BR246" s="182"/>
      <c r="BS246" s="182"/>
      <c r="BT246" s="182"/>
      <c r="BU246" s="182"/>
      <c r="BV246" s="182"/>
      <c r="BW246" s="182"/>
      <c r="BX246" s="182"/>
      <c r="BY246" s="182"/>
      <c r="BZ246" s="182"/>
      <c r="CA246" s="182"/>
      <c r="CB246" s="182"/>
      <c r="CC246" s="182"/>
      <c r="CD246" s="182"/>
      <c r="CE246" s="182"/>
      <c r="CF246" s="182"/>
      <c r="CG246" s="182"/>
      <c r="CH246" s="182"/>
      <c r="CI246" s="182"/>
      <c r="CJ246" s="182"/>
      <c r="CK246" s="182"/>
      <c r="CL246" s="182"/>
      <c r="CM246" s="182"/>
      <c r="CN246" s="182"/>
      <c r="CO246" s="182"/>
      <c r="CP246" s="182"/>
      <c r="CQ246" s="182"/>
      <c r="CR246" s="182"/>
      <c r="CS246" s="182"/>
      <c r="CT246" s="182"/>
      <c r="CU246" s="182"/>
      <c r="CV246" s="182"/>
      <c r="CW246" s="182"/>
      <c r="CX246" s="182"/>
      <c r="CY246" s="182"/>
      <c r="CZ246" s="182"/>
      <c r="DA246" s="182"/>
      <c r="DB246" s="182"/>
      <c r="DC246" s="182"/>
      <c r="DD246" s="182"/>
      <c r="DE246" s="182"/>
      <c r="DF246" s="182"/>
      <c r="DG246" s="182"/>
      <c r="DH246" s="182"/>
      <c r="DI246" s="182"/>
      <c r="DJ246" s="182"/>
      <c r="DK246" s="182"/>
      <c r="DL246" s="182"/>
      <c r="DM246" s="182"/>
      <c r="DN246" s="182"/>
      <c r="DO246" s="182"/>
      <c r="DP246" s="182"/>
      <c r="DQ246" s="182"/>
      <c r="DR246" s="182"/>
      <c r="DS246" s="182"/>
      <c r="DT246" s="182"/>
      <c r="DU246" s="182"/>
      <c r="DV246" s="182"/>
      <c r="DW246" s="182"/>
      <c r="DX246" s="182"/>
      <c r="DY246" s="182"/>
      <c r="DZ246" s="182"/>
      <c r="EA246" s="182"/>
      <c r="EB246" s="182"/>
      <c r="EC246" s="182"/>
      <c r="ED246" s="182"/>
      <c r="EE246" s="182"/>
      <c r="EF246" s="182"/>
      <c r="EG246" s="182"/>
      <c r="EH246" s="182"/>
      <c r="EI246" s="182"/>
      <c r="EJ246" s="182"/>
      <c r="EK246" s="182"/>
      <c r="EL246" s="182"/>
      <c r="EM246" s="182"/>
      <c r="EN246" s="182"/>
      <c r="EO246" s="182"/>
      <c r="EP246" s="182"/>
      <c r="EQ246" s="182"/>
      <c r="ER246" s="182"/>
      <c r="ES246" s="182"/>
      <c r="ET246" s="182"/>
      <c r="EU246" s="182"/>
      <c r="EV246" s="182"/>
      <c r="EW246" s="182"/>
      <c r="EX246" s="182"/>
      <c r="EY246" s="182"/>
      <c r="EZ246" s="182"/>
      <c r="FA246" s="182"/>
      <c r="FB246" s="182"/>
      <c r="FC246" s="182"/>
      <c r="FD246" s="182"/>
      <c r="FE246" s="182"/>
      <c r="FF246" s="182"/>
      <c r="FG246" s="182"/>
      <c r="FH246" s="182"/>
      <c r="FI246" s="182"/>
      <c r="FJ246" s="182"/>
      <c r="FK246" s="182"/>
      <c r="FL246" s="182"/>
      <c r="FM246" s="182"/>
      <c r="FN246" s="182"/>
      <c r="FO246" s="182"/>
      <c r="FP246" s="182"/>
      <c r="FQ246" s="182"/>
      <c r="FR246" s="182"/>
      <c r="FS246" s="182"/>
      <c r="FT246" s="182"/>
      <c r="FU246" s="182"/>
      <c r="FV246" s="182"/>
      <c r="FW246" s="182"/>
      <c r="FX246" s="182"/>
      <c r="FY246" s="182"/>
      <c r="FZ246" s="182"/>
      <c r="GA246" s="182"/>
      <c r="GB246" s="182"/>
      <c r="GC246" s="182"/>
      <c r="GD246" s="182"/>
      <c r="GE246" s="182"/>
      <c r="GF246" s="182"/>
      <c r="GG246" s="182"/>
      <c r="GH246" s="182"/>
      <c r="GI246" s="182"/>
      <c r="GJ246" s="182"/>
      <c r="GK246" s="182"/>
      <c r="GL246" s="182"/>
      <c r="GM246" s="182"/>
      <c r="GN246" s="182"/>
      <c r="GO246" s="182"/>
      <c r="GP246" s="182"/>
      <c r="GQ246" s="182"/>
      <c r="GR246" s="182"/>
      <c r="GS246" s="182"/>
      <c r="GT246" s="182"/>
      <c r="GU246" s="182"/>
      <c r="GV246" s="182"/>
      <c r="GW246" s="182"/>
      <c r="GX246" s="182"/>
      <c r="GY246" s="182"/>
      <c r="GZ246" s="182"/>
      <c r="HA246" s="182"/>
      <c r="HB246" s="182"/>
      <c r="HC246" s="182"/>
      <c r="HD246" s="182"/>
      <c r="HE246" s="182"/>
      <c r="HF246" s="182"/>
      <c r="HG246" s="182"/>
      <c r="HH246" s="182"/>
      <c r="HI246" s="182"/>
      <c r="HJ246" s="182"/>
      <c r="HK246" s="182"/>
      <c r="HL246" s="182"/>
      <c r="HM246" s="182"/>
      <c r="HN246" s="182"/>
      <c r="HO246" s="182"/>
      <c r="HP246" s="182"/>
      <c r="HQ246" s="182"/>
      <c r="HR246" s="182"/>
      <c r="HS246" s="182"/>
      <c r="HT246" s="182"/>
      <c r="HU246" s="182"/>
      <c r="HV246" s="182"/>
      <c r="HW246" s="182"/>
      <c r="HX246" s="182"/>
      <c r="HY246" s="182"/>
      <c r="HZ246" s="182"/>
      <c r="IA246" s="182"/>
      <c r="IB246" s="182"/>
      <c r="IC246" s="182"/>
      <c r="ID246" s="182"/>
      <c r="IE246" s="182"/>
      <c r="IF246" s="182"/>
      <c r="IG246" s="182"/>
      <c r="IH246" s="182"/>
      <c r="II246" s="182"/>
      <c r="IJ246" s="182"/>
      <c r="IK246" s="182"/>
      <c r="IL246" s="182"/>
      <c r="IM246" s="182"/>
      <c r="IN246" s="182"/>
      <c r="IO246" s="182"/>
      <c r="IP246" s="182"/>
      <c r="IQ246" s="182"/>
      <c r="IR246" s="182"/>
      <c r="IS246" s="182"/>
      <c r="IT246" s="182"/>
      <c r="IU246" s="182"/>
      <c r="IV246" s="182"/>
      <c r="IW246" s="182"/>
      <c r="IX246" s="182"/>
      <c r="IY246" s="182"/>
      <c r="IZ246" s="182"/>
      <c r="JA246" s="182"/>
      <c r="JB246" s="182"/>
      <c r="JC246" s="182"/>
      <c r="JD246" s="182"/>
      <c r="JE246" s="182"/>
      <c r="JF246" s="182"/>
      <c r="JG246" s="182"/>
      <c r="JH246" s="182"/>
      <c r="JI246" s="182"/>
      <c r="JJ246" s="182"/>
      <c r="JK246" s="182"/>
      <c r="JL246" s="182"/>
      <c r="JM246" s="182"/>
      <c r="JN246" s="182"/>
      <c r="JO246" s="182"/>
      <c r="JP246" s="182"/>
      <c r="JQ246" s="182"/>
      <c r="JR246" s="182"/>
      <c r="JS246" s="182"/>
      <c r="JT246" s="182"/>
      <c r="JU246" s="182"/>
      <c r="JV246" s="182"/>
      <c r="JW246" s="182"/>
      <c r="JX246" s="182"/>
      <c r="JY246" s="182"/>
      <c r="JZ246" s="182"/>
      <c r="KA246" s="182"/>
      <c r="KB246" s="182"/>
    </row>
    <row r="247" spans="1:288" s="158" customFormat="1" ht="12.5" customHeight="1" thickBot="1" x14ac:dyDescent="0.3">
      <c r="A247" s="180"/>
      <c r="B247" s="572" t="s">
        <v>269</v>
      </c>
      <c r="C247" s="573"/>
      <c r="D247" s="574"/>
      <c r="E247" s="268">
        <f>'7990NTP-P'!D83</f>
        <v>0</v>
      </c>
      <c r="F247" s="370">
        <f t="shared" si="7"/>
        <v>0</v>
      </c>
      <c r="G247" s="375">
        <f>AA213+AA215</f>
        <v>0</v>
      </c>
      <c r="H247" s="373">
        <f>AA210+AA214+AA216</f>
        <v>0</v>
      </c>
      <c r="I247" s="372"/>
      <c r="J247" s="359"/>
      <c r="K247" s="346"/>
      <c r="L247" s="379"/>
      <c r="M247" s="379"/>
      <c r="N247" s="379"/>
      <c r="O247" s="379"/>
      <c r="P247" s="379"/>
      <c r="Q247" s="379"/>
      <c r="R247" s="379"/>
      <c r="S247" s="379"/>
      <c r="T247" s="379"/>
      <c r="U247" s="379"/>
      <c r="V247" s="379"/>
      <c r="W247" s="379"/>
      <c r="X247" s="379"/>
      <c r="Y247" s="379"/>
      <c r="Z247" s="379"/>
      <c r="AA247" s="379"/>
      <c r="AB247" s="379"/>
      <c r="AC247" s="182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82"/>
      <c r="AN247" s="182"/>
      <c r="AO247" s="182"/>
      <c r="AP247" s="182"/>
      <c r="AQ247" s="182"/>
      <c r="AR247" s="182"/>
      <c r="AS247" s="182"/>
      <c r="AT247" s="182"/>
      <c r="AU247" s="182"/>
      <c r="AV247" s="182"/>
      <c r="AW247" s="182"/>
      <c r="AX247" s="182"/>
      <c r="AY247" s="182"/>
      <c r="AZ247" s="182"/>
      <c r="BA247" s="182"/>
      <c r="BB247" s="182"/>
      <c r="BC247" s="182"/>
      <c r="BD247" s="182"/>
      <c r="BE247" s="182"/>
      <c r="BF247" s="182"/>
      <c r="BG247" s="182"/>
      <c r="BH247" s="182"/>
      <c r="BI247" s="182"/>
      <c r="BJ247" s="182"/>
      <c r="BK247" s="182"/>
      <c r="BL247" s="182"/>
      <c r="BM247" s="182"/>
      <c r="BN247" s="182"/>
      <c r="BO247" s="182"/>
      <c r="BP247" s="182"/>
      <c r="BQ247" s="182"/>
      <c r="BR247" s="182"/>
      <c r="BS247" s="182"/>
      <c r="BT247" s="182"/>
      <c r="BU247" s="182"/>
      <c r="BV247" s="182"/>
      <c r="BW247" s="182"/>
      <c r="BX247" s="182"/>
      <c r="BY247" s="182"/>
      <c r="BZ247" s="182"/>
      <c r="CA247" s="182"/>
      <c r="CB247" s="182"/>
      <c r="CC247" s="182"/>
      <c r="CD247" s="182"/>
      <c r="CE247" s="182"/>
      <c r="CF247" s="182"/>
      <c r="CG247" s="182"/>
      <c r="CH247" s="182"/>
      <c r="CI247" s="182"/>
      <c r="CJ247" s="182"/>
      <c r="CK247" s="182"/>
      <c r="CL247" s="182"/>
      <c r="CM247" s="182"/>
      <c r="CN247" s="182"/>
      <c r="CO247" s="182"/>
      <c r="CP247" s="182"/>
      <c r="CQ247" s="182"/>
      <c r="CR247" s="182"/>
      <c r="CS247" s="182"/>
      <c r="CT247" s="182"/>
      <c r="CU247" s="182"/>
      <c r="CV247" s="182"/>
      <c r="CW247" s="182"/>
      <c r="CX247" s="182"/>
      <c r="CY247" s="182"/>
      <c r="CZ247" s="182"/>
      <c r="DA247" s="182"/>
      <c r="DB247" s="182"/>
      <c r="DC247" s="182"/>
      <c r="DD247" s="182"/>
      <c r="DE247" s="182"/>
      <c r="DF247" s="182"/>
      <c r="DG247" s="182"/>
      <c r="DH247" s="182"/>
      <c r="DI247" s="182"/>
      <c r="DJ247" s="182"/>
      <c r="DK247" s="182"/>
      <c r="DL247" s="182"/>
      <c r="DM247" s="182"/>
      <c r="DN247" s="182"/>
      <c r="DO247" s="182"/>
      <c r="DP247" s="182"/>
      <c r="DQ247" s="182"/>
      <c r="DR247" s="182"/>
      <c r="DS247" s="182"/>
      <c r="DT247" s="182"/>
      <c r="DU247" s="182"/>
      <c r="DV247" s="182"/>
      <c r="DW247" s="182"/>
      <c r="DX247" s="182"/>
      <c r="DY247" s="182"/>
      <c r="DZ247" s="182"/>
      <c r="EA247" s="182"/>
      <c r="EB247" s="182"/>
      <c r="EC247" s="182"/>
      <c r="ED247" s="182"/>
      <c r="EE247" s="182"/>
      <c r="EF247" s="182"/>
      <c r="EG247" s="182"/>
      <c r="EH247" s="182"/>
      <c r="EI247" s="182"/>
      <c r="EJ247" s="182"/>
      <c r="EK247" s="182"/>
      <c r="EL247" s="182"/>
      <c r="EM247" s="182"/>
      <c r="EN247" s="182"/>
      <c r="EO247" s="182"/>
      <c r="EP247" s="182"/>
      <c r="EQ247" s="182"/>
      <c r="ER247" s="182"/>
      <c r="ES247" s="182"/>
      <c r="ET247" s="182"/>
      <c r="EU247" s="182"/>
      <c r="EV247" s="182"/>
      <c r="EW247" s="182"/>
      <c r="EX247" s="182"/>
      <c r="EY247" s="182"/>
      <c r="EZ247" s="182"/>
      <c r="FA247" s="182"/>
      <c r="FB247" s="182"/>
      <c r="FC247" s="182"/>
      <c r="FD247" s="182"/>
      <c r="FE247" s="182"/>
      <c r="FF247" s="182"/>
      <c r="FG247" s="182"/>
      <c r="FH247" s="182"/>
      <c r="FI247" s="182"/>
      <c r="FJ247" s="182"/>
      <c r="FK247" s="182"/>
      <c r="FL247" s="182"/>
      <c r="FM247" s="182"/>
      <c r="FN247" s="182"/>
      <c r="FO247" s="182"/>
      <c r="FP247" s="182"/>
      <c r="FQ247" s="182"/>
      <c r="FR247" s="182"/>
      <c r="FS247" s="182"/>
      <c r="FT247" s="182"/>
      <c r="FU247" s="182"/>
      <c r="FV247" s="182"/>
      <c r="FW247" s="182"/>
      <c r="FX247" s="182"/>
      <c r="FY247" s="182"/>
      <c r="FZ247" s="182"/>
      <c r="GA247" s="182"/>
      <c r="GB247" s="182"/>
      <c r="GC247" s="182"/>
      <c r="GD247" s="182"/>
      <c r="GE247" s="182"/>
      <c r="GF247" s="182"/>
      <c r="GG247" s="182"/>
      <c r="GH247" s="182"/>
      <c r="GI247" s="182"/>
      <c r="GJ247" s="182"/>
      <c r="GK247" s="182"/>
      <c r="GL247" s="182"/>
      <c r="GM247" s="182"/>
      <c r="GN247" s="182"/>
      <c r="GO247" s="182"/>
      <c r="GP247" s="182"/>
      <c r="GQ247" s="182"/>
      <c r="GR247" s="182"/>
      <c r="GS247" s="182"/>
      <c r="GT247" s="182"/>
      <c r="GU247" s="182"/>
      <c r="GV247" s="182"/>
      <c r="GW247" s="182"/>
      <c r="GX247" s="182"/>
      <c r="GY247" s="182"/>
      <c r="GZ247" s="182"/>
      <c r="HA247" s="182"/>
      <c r="HB247" s="182"/>
      <c r="HC247" s="182"/>
      <c r="HD247" s="182"/>
      <c r="HE247" s="182"/>
      <c r="HF247" s="182"/>
      <c r="HG247" s="182"/>
      <c r="HH247" s="182"/>
      <c r="HI247" s="182"/>
      <c r="HJ247" s="182"/>
      <c r="HK247" s="182"/>
      <c r="HL247" s="182"/>
      <c r="HM247" s="182"/>
      <c r="HN247" s="182"/>
      <c r="HO247" s="182"/>
      <c r="HP247" s="182"/>
      <c r="HQ247" s="182"/>
      <c r="HR247" s="182"/>
      <c r="HS247" s="182"/>
      <c r="HT247" s="182"/>
      <c r="HU247" s="182"/>
      <c r="HV247" s="182"/>
      <c r="HW247" s="182"/>
      <c r="HX247" s="182"/>
      <c r="HY247" s="182"/>
      <c r="HZ247" s="182"/>
      <c r="IA247" s="182"/>
      <c r="IB247" s="182"/>
      <c r="IC247" s="182"/>
      <c r="ID247" s="182"/>
      <c r="IE247" s="182"/>
      <c r="IF247" s="182"/>
      <c r="IG247" s="182"/>
      <c r="IH247" s="182"/>
      <c r="II247" s="182"/>
      <c r="IJ247" s="182"/>
      <c r="IK247" s="182"/>
      <c r="IL247" s="182"/>
      <c r="IM247" s="182"/>
      <c r="IN247" s="182"/>
      <c r="IO247" s="182"/>
      <c r="IP247" s="182"/>
      <c r="IQ247" s="182"/>
      <c r="IR247" s="182"/>
      <c r="IS247" s="182"/>
      <c r="IT247" s="182"/>
      <c r="IU247" s="182"/>
      <c r="IV247" s="182"/>
      <c r="IW247" s="182"/>
      <c r="IX247" s="182"/>
      <c r="IY247" s="182"/>
      <c r="IZ247" s="182"/>
      <c r="JA247" s="182"/>
      <c r="JB247" s="182"/>
      <c r="JC247" s="182"/>
      <c r="JD247" s="182"/>
      <c r="JE247" s="182"/>
      <c r="JF247" s="182"/>
      <c r="JG247" s="182"/>
      <c r="JH247" s="182"/>
      <c r="JI247" s="182"/>
      <c r="JJ247" s="182"/>
      <c r="JK247" s="182"/>
      <c r="JL247" s="182"/>
      <c r="JM247" s="182"/>
      <c r="JN247" s="182"/>
      <c r="JO247" s="182"/>
      <c r="JP247" s="182"/>
      <c r="JQ247" s="182"/>
      <c r="JR247" s="182"/>
      <c r="JS247" s="182"/>
      <c r="JT247" s="182"/>
      <c r="JU247" s="182"/>
      <c r="JV247" s="182"/>
      <c r="JW247" s="182"/>
      <c r="JX247" s="182"/>
      <c r="JY247" s="182"/>
      <c r="JZ247" s="182"/>
      <c r="KA247" s="182"/>
      <c r="KB247" s="182"/>
    </row>
    <row r="248" spans="1:288" s="158" customFormat="1" ht="12.5" customHeight="1" thickBot="1" x14ac:dyDescent="0.3">
      <c r="A248" s="180"/>
      <c r="B248" s="575" t="s">
        <v>88</v>
      </c>
      <c r="C248" s="576"/>
      <c r="D248" s="577"/>
      <c r="E248" s="380"/>
      <c r="F248" s="381">
        <f>C198</f>
        <v>0</v>
      </c>
      <c r="G248" s="377"/>
      <c r="H248" s="377"/>
      <c r="I248" s="377"/>
      <c r="J248" s="359"/>
      <c r="K248" s="346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  <c r="AA248" s="182"/>
      <c r="AB248" s="182"/>
      <c r="AC248" s="182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82"/>
      <c r="AN248" s="182"/>
      <c r="AO248" s="182"/>
      <c r="AP248" s="182"/>
      <c r="AQ248" s="182"/>
      <c r="AR248" s="182"/>
      <c r="AS248" s="182"/>
      <c r="AT248" s="182"/>
      <c r="AU248" s="182"/>
      <c r="AV248" s="182"/>
      <c r="AW248" s="182"/>
      <c r="AX248" s="182"/>
      <c r="AY248" s="182"/>
      <c r="AZ248" s="182"/>
      <c r="BA248" s="182"/>
      <c r="BB248" s="182"/>
      <c r="BC248" s="182"/>
      <c r="BD248" s="182"/>
      <c r="BE248" s="182"/>
      <c r="BF248" s="182"/>
      <c r="BG248" s="182"/>
      <c r="BH248" s="182"/>
      <c r="BI248" s="182"/>
      <c r="BJ248" s="182"/>
      <c r="BK248" s="182"/>
      <c r="BL248" s="182"/>
      <c r="BM248" s="182"/>
      <c r="BN248" s="182"/>
      <c r="BO248" s="182"/>
      <c r="BP248" s="182"/>
      <c r="BQ248" s="182"/>
      <c r="BR248" s="182"/>
      <c r="BS248" s="182"/>
      <c r="BT248" s="182"/>
      <c r="BU248" s="182"/>
      <c r="BV248" s="182"/>
      <c r="BW248" s="182"/>
      <c r="BX248" s="182"/>
      <c r="BY248" s="182"/>
      <c r="BZ248" s="182"/>
      <c r="CA248" s="182"/>
      <c r="CB248" s="182"/>
      <c r="CC248" s="182"/>
      <c r="CD248" s="182"/>
      <c r="CE248" s="182"/>
      <c r="CF248" s="182"/>
      <c r="CG248" s="182"/>
      <c r="CH248" s="182"/>
      <c r="CI248" s="182"/>
      <c r="CJ248" s="182"/>
      <c r="CK248" s="182"/>
      <c r="CL248" s="182"/>
      <c r="CM248" s="182"/>
      <c r="CN248" s="182"/>
      <c r="CO248" s="182"/>
      <c r="CP248" s="182"/>
      <c r="CQ248" s="182"/>
      <c r="CR248" s="182"/>
      <c r="CS248" s="182"/>
      <c r="CT248" s="182"/>
      <c r="CU248" s="182"/>
      <c r="CV248" s="182"/>
      <c r="CW248" s="182"/>
      <c r="CX248" s="182"/>
      <c r="CY248" s="182"/>
      <c r="CZ248" s="182"/>
      <c r="DA248" s="182"/>
      <c r="DB248" s="182"/>
      <c r="DC248" s="182"/>
      <c r="DD248" s="182"/>
      <c r="DE248" s="182"/>
      <c r="DF248" s="182"/>
      <c r="DG248" s="182"/>
      <c r="DH248" s="182"/>
      <c r="DI248" s="182"/>
      <c r="DJ248" s="182"/>
      <c r="DK248" s="182"/>
      <c r="DL248" s="182"/>
      <c r="DM248" s="182"/>
      <c r="DN248" s="182"/>
      <c r="DO248" s="182"/>
      <c r="DP248" s="182"/>
      <c r="DQ248" s="182"/>
      <c r="DR248" s="182"/>
      <c r="DS248" s="182"/>
      <c r="DT248" s="182"/>
      <c r="DU248" s="182"/>
      <c r="DV248" s="182"/>
      <c r="DW248" s="182"/>
      <c r="DX248" s="182"/>
      <c r="DY248" s="182"/>
      <c r="DZ248" s="182"/>
      <c r="EA248" s="182"/>
      <c r="EB248" s="182"/>
      <c r="EC248" s="182"/>
      <c r="ED248" s="182"/>
      <c r="EE248" s="182"/>
      <c r="EF248" s="182"/>
      <c r="EG248" s="182"/>
      <c r="EH248" s="182"/>
      <c r="EI248" s="182"/>
      <c r="EJ248" s="182"/>
      <c r="EK248" s="182"/>
      <c r="EL248" s="182"/>
      <c r="EM248" s="182"/>
      <c r="EN248" s="182"/>
      <c r="EO248" s="182"/>
      <c r="EP248" s="182"/>
      <c r="EQ248" s="182"/>
      <c r="ER248" s="182"/>
      <c r="ES248" s="182"/>
      <c r="ET248" s="182"/>
      <c r="EU248" s="182"/>
      <c r="EV248" s="182"/>
      <c r="EW248" s="182"/>
      <c r="EX248" s="182"/>
      <c r="EY248" s="182"/>
      <c r="EZ248" s="182"/>
      <c r="FA248" s="182"/>
      <c r="FB248" s="182"/>
      <c r="FC248" s="182"/>
      <c r="FD248" s="182"/>
      <c r="FE248" s="182"/>
      <c r="FF248" s="182"/>
      <c r="FG248" s="182"/>
      <c r="FH248" s="182"/>
      <c r="FI248" s="182"/>
      <c r="FJ248" s="182"/>
      <c r="FK248" s="182"/>
      <c r="FL248" s="182"/>
      <c r="FM248" s="182"/>
      <c r="FN248" s="182"/>
      <c r="FO248" s="182"/>
      <c r="FP248" s="182"/>
      <c r="FQ248" s="182"/>
      <c r="FR248" s="182"/>
      <c r="FS248" s="182"/>
      <c r="FT248" s="182"/>
      <c r="FU248" s="182"/>
      <c r="FV248" s="182"/>
      <c r="FW248" s="182"/>
      <c r="FX248" s="182"/>
      <c r="FY248" s="182"/>
      <c r="FZ248" s="182"/>
      <c r="GA248" s="182"/>
      <c r="GB248" s="182"/>
      <c r="GC248" s="182"/>
      <c r="GD248" s="182"/>
      <c r="GE248" s="182"/>
      <c r="GF248" s="182"/>
      <c r="GG248" s="182"/>
      <c r="GH248" s="182"/>
      <c r="GI248" s="182"/>
      <c r="GJ248" s="182"/>
      <c r="GK248" s="182"/>
      <c r="GL248" s="182"/>
      <c r="GM248" s="182"/>
      <c r="GN248" s="182"/>
      <c r="GO248" s="182"/>
      <c r="GP248" s="182"/>
      <c r="GQ248" s="182"/>
      <c r="GR248" s="182"/>
      <c r="GS248" s="182"/>
      <c r="GT248" s="182"/>
      <c r="GU248" s="182"/>
      <c r="GV248" s="182"/>
      <c r="GW248" s="182"/>
      <c r="GX248" s="182"/>
      <c r="GY248" s="182"/>
      <c r="GZ248" s="182"/>
      <c r="HA248" s="182"/>
      <c r="HB248" s="182"/>
      <c r="HC248" s="182"/>
      <c r="HD248" s="182"/>
      <c r="HE248" s="182"/>
      <c r="HF248" s="182"/>
      <c r="HG248" s="182"/>
      <c r="HH248" s="182"/>
      <c r="HI248" s="182"/>
      <c r="HJ248" s="182"/>
      <c r="HK248" s="182"/>
      <c r="HL248" s="182"/>
      <c r="HM248" s="182"/>
      <c r="HN248" s="182"/>
      <c r="HO248" s="182"/>
      <c r="HP248" s="182"/>
      <c r="HQ248" s="182"/>
      <c r="HR248" s="182"/>
      <c r="HS248" s="182"/>
      <c r="HT248" s="182"/>
      <c r="HU248" s="182"/>
      <c r="HV248" s="182"/>
      <c r="HW248" s="182"/>
      <c r="HX248" s="182"/>
      <c r="HY248" s="182"/>
      <c r="HZ248" s="182"/>
      <c r="IA248" s="182"/>
      <c r="IB248" s="182"/>
      <c r="IC248" s="182"/>
      <c r="ID248" s="182"/>
      <c r="IE248" s="182"/>
      <c r="IF248" s="182"/>
      <c r="IG248" s="182"/>
      <c r="IH248" s="182"/>
      <c r="II248" s="182"/>
      <c r="IJ248" s="182"/>
      <c r="IK248" s="182"/>
      <c r="IL248" s="182"/>
      <c r="IM248" s="182"/>
      <c r="IN248" s="182"/>
      <c r="IO248" s="182"/>
      <c r="IP248" s="182"/>
      <c r="IQ248" s="182"/>
      <c r="IR248" s="182"/>
      <c r="IS248" s="182"/>
      <c r="IT248" s="182"/>
      <c r="IU248" s="182"/>
      <c r="IV248" s="182"/>
      <c r="IW248" s="182"/>
      <c r="IX248" s="182"/>
      <c r="IY248" s="182"/>
      <c r="IZ248" s="182"/>
      <c r="JA248" s="182"/>
      <c r="JB248" s="182"/>
      <c r="JC248" s="182"/>
      <c r="JD248" s="182"/>
      <c r="JE248" s="182"/>
      <c r="JF248" s="182"/>
      <c r="JG248" s="182"/>
      <c r="JH248" s="182"/>
      <c r="JI248" s="182"/>
      <c r="JJ248" s="182"/>
      <c r="JK248" s="182"/>
      <c r="JL248" s="182"/>
      <c r="JM248" s="182"/>
      <c r="JN248" s="182"/>
      <c r="JO248" s="182"/>
      <c r="JP248" s="182"/>
      <c r="JQ248" s="182"/>
      <c r="JR248" s="182"/>
      <c r="JS248" s="182"/>
      <c r="JT248" s="182"/>
      <c r="JU248" s="182"/>
      <c r="JV248" s="182"/>
      <c r="JW248" s="182"/>
      <c r="JX248" s="182"/>
      <c r="JY248" s="182"/>
      <c r="JZ248" s="182"/>
      <c r="KA248" s="182"/>
      <c r="KB248" s="182"/>
    </row>
    <row r="249" spans="1:288" s="158" customFormat="1" ht="16.5" customHeight="1" thickBot="1" x14ac:dyDescent="0.4">
      <c r="A249" s="180"/>
      <c r="B249" s="578" t="s">
        <v>14</v>
      </c>
      <c r="C249" s="579"/>
      <c r="D249" s="580"/>
      <c r="E249" s="382"/>
      <c r="F249" s="383">
        <f>SUM(F225:F231,F233:F239,F241:F247)</f>
        <v>0</v>
      </c>
      <c r="G249" s="384">
        <f>SUM(G225:G231)</f>
        <v>0</v>
      </c>
      <c r="H249" s="385">
        <f>SUM(H225:H231,H233:H239,H241:H247)</f>
        <v>0</v>
      </c>
      <c r="I249" s="386">
        <f>SUM(I225:I231)</f>
        <v>0</v>
      </c>
      <c r="J249" s="359"/>
      <c r="K249" s="346"/>
      <c r="AC249" s="182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82"/>
      <c r="AN249" s="182"/>
      <c r="AO249" s="182"/>
      <c r="AP249" s="182"/>
      <c r="AQ249" s="182"/>
      <c r="AR249" s="182"/>
      <c r="AS249" s="182"/>
      <c r="AT249" s="182"/>
      <c r="AU249" s="182"/>
      <c r="AV249" s="182"/>
      <c r="AW249" s="182"/>
      <c r="AX249" s="182"/>
      <c r="AY249" s="182"/>
      <c r="AZ249" s="182"/>
      <c r="BA249" s="182"/>
      <c r="BB249" s="182"/>
      <c r="BC249" s="182"/>
      <c r="BD249" s="182"/>
      <c r="BE249" s="182"/>
      <c r="BF249" s="182"/>
      <c r="BG249" s="182"/>
      <c r="BH249" s="182"/>
      <c r="BI249" s="182"/>
      <c r="BJ249" s="182"/>
      <c r="BK249" s="182"/>
      <c r="BL249" s="182"/>
      <c r="BM249" s="182"/>
      <c r="BN249" s="182"/>
      <c r="BO249" s="182"/>
      <c r="BP249" s="182"/>
      <c r="BQ249" s="182"/>
      <c r="BR249" s="182"/>
      <c r="BS249" s="182"/>
      <c r="BT249" s="182"/>
      <c r="BU249" s="182"/>
      <c r="BV249" s="182"/>
      <c r="BW249" s="182"/>
      <c r="BX249" s="182"/>
      <c r="BY249" s="182"/>
      <c r="BZ249" s="182"/>
      <c r="CA249" s="182"/>
      <c r="CB249" s="182"/>
      <c r="CC249" s="182"/>
      <c r="CD249" s="182"/>
      <c r="CE249" s="182"/>
      <c r="CF249" s="182"/>
      <c r="CG249" s="182"/>
      <c r="CH249" s="182"/>
      <c r="CI249" s="182"/>
      <c r="CJ249" s="182"/>
      <c r="CK249" s="182"/>
      <c r="CL249" s="182"/>
      <c r="CM249" s="182"/>
      <c r="CN249" s="182"/>
      <c r="CO249" s="182"/>
      <c r="CP249" s="182"/>
      <c r="CQ249" s="182"/>
      <c r="CR249" s="182"/>
      <c r="CS249" s="182"/>
      <c r="CT249" s="182"/>
      <c r="CU249" s="182"/>
      <c r="CV249" s="182"/>
      <c r="CW249" s="182"/>
      <c r="CX249" s="182"/>
      <c r="CY249" s="182"/>
      <c r="CZ249" s="182"/>
      <c r="DA249" s="182"/>
      <c r="DB249" s="182"/>
      <c r="DC249" s="182"/>
      <c r="DD249" s="182"/>
      <c r="DE249" s="182"/>
      <c r="DF249" s="182"/>
      <c r="DG249" s="182"/>
      <c r="DH249" s="182"/>
      <c r="DI249" s="182"/>
      <c r="DJ249" s="182"/>
      <c r="DK249" s="182"/>
      <c r="DL249" s="182"/>
      <c r="DM249" s="182"/>
      <c r="DN249" s="182"/>
      <c r="DO249" s="182"/>
      <c r="DP249" s="182"/>
      <c r="DQ249" s="182"/>
      <c r="DR249" s="182"/>
      <c r="DS249" s="182"/>
      <c r="DT249" s="182"/>
      <c r="DU249" s="182"/>
      <c r="DV249" s="182"/>
      <c r="DW249" s="182"/>
      <c r="DX249" s="182"/>
      <c r="DY249" s="182"/>
      <c r="DZ249" s="182"/>
      <c r="EA249" s="182"/>
      <c r="EB249" s="182"/>
      <c r="EC249" s="182"/>
      <c r="ED249" s="182"/>
      <c r="EE249" s="182"/>
      <c r="EF249" s="182"/>
      <c r="EG249" s="182"/>
      <c r="EH249" s="182"/>
      <c r="EI249" s="182"/>
      <c r="EJ249" s="182"/>
      <c r="EK249" s="182"/>
      <c r="EL249" s="182"/>
      <c r="EM249" s="182"/>
      <c r="EN249" s="182"/>
      <c r="EO249" s="182"/>
      <c r="EP249" s="182"/>
      <c r="EQ249" s="182"/>
      <c r="ER249" s="182"/>
      <c r="ES249" s="182"/>
      <c r="ET249" s="182"/>
      <c r="EU249" s="182"/>
      <c r="EV249" s="182"/>
      <c r="EW249" s="182"/>
      <c r="EX249" s="182"/>
      <c r="EY249" s="182"/>
      <c r="EZ249" s="182"/>
      <c r="FA249" s="182"/>
      <c r="FB249" s="182"/>
      <c r="FC249" s="182"/>
      <c r="FD249" s="182"/>
      <c r="FE249" s="182"/>
      <c r="FF249" s="182"/>
      <c r="FG249" s="182"/>
      <c r="FH249" s="182"/>
      <c r="FI249" s="182"/>
      <c r="FJ249" s="182"/>
      <c r="FK249" s="182"/>
      <c r="FL249" s="182"/>
      <c r="FM249" s="182"/>
      <c r="FN249" s="182"/>
      <c r="FO249" s="182"/>
      <c r="FP249" s="182"/>
      <c r="FQ249" s="182"/>
      <c r="FR249" s="182"/>
      <c r="FS249" s="182"/>
      <c r="FT249" s="182"/>
      <c r="FU249" s="182"/>
      <c r="FV249" s="182"/>
      <c r="FW249" s="182"/>
      <c r="FX249" s="182"/>
      <c r="FY249" s="182"/>
      <c r="FZ249" s="182"/>
      <c r="GA249" s="182"/>
      <c r="GB249" s="182"/>
      <c r="GC249" s="182"/>
      <c r="GD249" s="182"/>
      <c r="GE249" s="182"/>
      <c r="GF249" s="182"/>
      <c r="GG249" s="182"/>
      <c r="GH249" s="182"/>
      <c r="GI249" s="182"/>
      <c r="GJ249" s="182"/>
      <c r="GK249" s="182"/>
      <c r="GL249" s="182"/>
      <c r="GM249" s="182"/>
      <c r="GN249" s="182"/>
      <c r="GO249" s="182"/>
      <c r="GP249" s="182"/>
      <c r="GQ249" s="182"/>
      <c r="GR249" s="182"/>
      <c r="GS249" s="182"/>
      <c r="GT249" s="182"/>
      <c r="GU249" s="182"/>
      <c r="GV249" s="182"/>
      <c r="GW249" s="182"/>
      <c r="GX249" s="182"/>
      <c r="GY249" s="182"/>
      <c r="GZ249" s="182"/>
      <c r="HA249" s="182"/>
      <c r="HB249" s="182"/>
      <c r="HC249" s="182"/>
      <c r="HD249" s="182"/>
      <c r="HE249" s="182"/>
      <c r="HF249" s="182"/>
      <c r="HG249" s="182"/>
      <c r="HH249" s="182"/>
      <c r="HI249" s="182"/>
      <c r="HJ249" s="182"/>
      <c r="HK249" s="182"/>
      <c r="HL249" s="182"/>
      <c r="HM249" s="182"/>
      <c r="HN249" s="182"/>
      <c r="HO249" s="182"/>
      <c r="HP249" s="182"/>
      <c r="HQ249" s="182"/>
      <c r="HR249" s="182"/>
      <c r="HS249" s="182"/>
      <c r="HT249" s="182"/>
      <c r="HU249" s="182"/>
      <c r="HV249" s="182"/>
      <c r="HW249" s="182"/>
      <c r="HX249" s="182"/>
      <c r="HY249" s="182"/>
      <c r="HZ249" s="182"/>
      <c r="IA249" s="182"/>
      <c r="IB249" s="182"/>
      <c r="IC249" s="182"/>
      <c r="ID249" s="182"/>
      <c r="IE249" s="182"/>
      <c r="IF249" s="182"/>
      <c r="IG249" s="182"/>
      <c r="IH249" s="182"/>
      <c r="II249" s="182"/>
      <c r="IJ249" s="182"/>
      <c r="IK249" s="182"/>
      <c r="IL249" s="182"/>
      <c r="IM249" s="182"/>
      <c r="IN249" s="182"/>
      <c r="IO249" s="182"/>
      <c r="IP249" s="182"/>
      <c r="IQ249" s="182"/>
      <c r="IR249" s="182"/>
      <c r="IS249" s="182"/>
      <c r="IT249" s="182"/>
      <c r="IU249" s="182"/>
      <c r="IV249" s="182"/>
      <c r="IW249" s="182"/>
      <c r="IX249" s="182"/>
      <c r="IY249" s="182"/>
      <c r="IZ249" s="182"/>
      <c r="JA249" s="182"/>
      <c r="JB249" s="182"/>
      <c r="JC249" s="182"/>
      <c r="JD249" s="182"/>
      <c r="JE249" s="182"/>
      <c r="JF249" s="182"/>
      <c r="JG249" s="182"/>
      <c r="JH249" s="182"/>
      <c r="JI249" s="182"/>
      <c r="JJ249" s="182"/>
      <c r="JK249" s="182"/>
      <c r="JL249" s="182"/>
      <c r="JM249" s="182"/>
      <c r="JN249" s="182"/>
      <c r="JO249" s="182"/>
      <c r="JP249" s="182"/>
      <c r="JQ249" s="182"/>
      <c r="JR249" s="182"/>
      <c r="JS249" s="182"/>
      <c r="JT249" s="182"/>
      <c r="JU249" s="182"/>
      <c r="JV249" s="182"/>
      <c r="JW249" s="182"/>
      <c r="JX249" s="182"/>
      <c r="JY249" s="182"/>
      <c r="JZ249" s="182"/>
      <c r="KA249" s="182"/>
      <c r="KB249" s="182"/>
    </row>
    <row r="250" spans="1:288" s="158" customFormat="1" ht="16.5" customHeight="1" thickBot="1" x14ac:dyDescent="0.35">
      <c r="A250" s="180"/>
      <c r="B250" s="581" t="s">
        <v>70</v>
      </c>
      <c r="C250" s="582"/>
      <c r="D250" s="583"/>
      <c r="E250" s="382"/>
      <c r="F250" s="387"/>
      <c r="G250" s="388">
        <f>F250*0.5</f>
        <v>0</v>
      </c>
      <c r="H250" s="357">
        <f>F250*0.5</f>
        <v>0</v>
      </c>
      <c r="I250" s="371"/>
      <c r="J250" s="359"/>
      <c r="K250" s="346"/>
      <c r="AC250" s="182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82"/>
      <c r="AN250" s="182"/>
      <c r="AO250" s="182"/>
      <c r="AP250" s="182"/>
      <c r="AQ250" s="182"/>
      <c r="AR250" s="182"/>
      <c r="AS250" s="182"/>
      <c r="AT250" s="182"/>
      <c r="AU250" s="182"/>
      <c r="AV250" s="182"/>
      <c r="AW250" s="182"/>
      <c r="AX250" s="182"/>
      <c r="AY250" s="182"/>
      <c r="AZ250" s="182"/>
      <c r="BA250" s="182"/>
      <c r="BB250" s="182"/>
      <c r="BC250" s="182"/>
      <c r="BD250" s="182"/>
      <c r="BE250" s="182"/>
      <c r="BF250" s="182"/>
      <c r="BG250" s="182"/>
      <c r="BH250" s="182"/>
      <c r="BI250" s="182"/>
      <c r="BJ250" s="182"/>
      <c r="BK250" s="182"/>
      <c r="BL250" s="182"/>
      <c r="BM250" s="182"/>
      <c r="BN250" s="182"/>
      <c r="BO250" s="182"/>
      <c r="BP250" s="182"/>
      <c r="BQ250" s="182"/>
      <c r="BR250" s="182"/>
      <c r="BS250" s="182"/>
      <c r="BT250" s="182"/>
      <c r="BU250" s="182"/>
      <c r="BV250" s="182"/>
      <c r="BW250" s="182"/>
      <c r="BX250" s="182"/>
      <c r="BY250" s="182"/>
      <c r="BZ250" s="182"/>
      <c r="CA250" s="182"/>
      <c r="CB250" s="182"/>
      <c r="CC250" s="182"/>
      <c r="CD250" s="182"/>
      <c r="CE250" s="182"/>
      <c r="CF250" s="182"/>
      <c r="CG250" s="182"/>
      <c r="CH250" s="182"/>
      <c r="CI250" s="182"/>
      <c r="CJ250" s="182"/>
      <c r="CK250" s="182"/>
      <c r="CL250" s="182"/>
      <c r="CM250" s="182"/>
      <c r="CN250" s="182"/>
      <c r="CO250" s="182"/>
      <c r="CP250" s="182"/>
      <c r="CQ250" s="182"/>
      <c r="CR250" s="182"/>
      <c r="CS250" s="182"/>
      <c r="CT250" s="182"/>
      <c r="CU250" s="182"/>
      <c r="CV250" s="182"/>
      <c r="CW250" s="182"/>
      <c r="CX250" s="182"/>
      <c r="CY250" s="182"/>
      <c r="CZ250" s="182"/>
      <c r="DA250" s="182"/>
      <c r="DB250" s="182"/>
      <c r="DC250" s="182"/>
      <c r="DD250" s="182"/>
      <c r="DE250" s="182"/>
      <c r="DF250" s="182"/>
      <c r="DG250" s="182"/>
      <c r="DH250" s="182"/>
      <c r="DI250" s="182"/>
      <c r="DJ250" s="182"/>
      <c r="DK250" s="182"/>
      <c r="DL250" s="182"/>
      <c r="DM250" s="182"/>
      <c r="DN250" s="182"/>
      <c r="DO250" s="182"/>
      <c r="DP250" s="182"/>
      <c r="DQ250" s="182"/>
      <c r="DR250" s="182"/>
      <c r="DS250" s="182"/>
      <c r="DT250" s="182"/>
      <c r="DU250" s="182"/>
      <c r="DV250" s="182"/>
      <c r="DW250" s="182"/>
      <c r="DX250" s="182"/>
      <c r="DY250" s="182"/>
      <c r="DZ250" s="182"/>
      <c r="EA250" s="182"/>
      <c r="EB250" s="182"/>
      <c r="EC250" s="182"/>
      <c r="ED250" s="182"/>
      <c r="EE250" s="182"/>
      <c r="EF250" s="182"/>
      <c r="EG250" s="182"/>
      <c r="EH250" s="182"/>
      <c r="EI250" s="182"/>
      <c r="EJ250" s="182"/>
      <c r="EK250" s="182"/>
      <c r="EL250" s="182"/>
      <c r="EM250" s="182"/>
      <c r="EN250" s="182"/>
      <c r="EO250" s="182"/>
      <c r="EP250" s="182"/>
      <c r="EQ250" s="182"/>
      <c r="ER250" s="182"/>
      <c r="ES250" s="182"/>
      <c r="ET250" s="182"/>
      <c r="EU250" s="182"/>
      <c r="EV250" s="182"/>
      <c r="EW250" s="182"/>
      <c r="EX250" s="182"/>
      <c r="EY250" s="182"/>
      <c r="EZ250" s="182"/>
      <c r="FA250" s="182"/>
      <c r="FB250" s="182"/>
      <c r="FC250" s="182"/>
      <c r="FD250" s="182"/>
      <c r="FE250" s="182"/>
      <c r="FF250" s="182"/>
      <c r="FG250" s="182"/>
      <c r="FH250" s="182"/>
      <c r="FI250" s="182"/>
      <c r="FJ250" s="182"/>
      <c r="FK250" s="182"/>
      <c r="FL250" s="182"/>
      <c r="FM250" s="182"/>
      <c r="FN250" s="182"/>
      <c r="FO250" s="182"/>
      <c r="FP250" s="182"/>
      <c r="FQ250" s="182"/>
      <c r="FR250" s="182"/>
      <c r="FS250" s="182"/>
      <c r="FT250" s="182"/>
      <c r="FU250" s="182"/>
      <c r="FV250" s="182"/>
      <c r="FW250" s="182"/>
      <c r="FX250" s="182"/>
      <c r="FY250" s="182"/>
      <c r="FZ250" s="182"/>
      <c r="GA250" s="182"/>
      <c r="GB250" s="182"/>
      <c r="GC250" s="182"/>
      <c r="GD250" s="182"/>
      <c r="GE250" s="182"/>
      <c r="GF250" s="182"/>
      <c r="GG250" s="182"/>
      <c r="GH250" s="182"/>
      <c r="GI250" s="182"/>
      <c r="GJ250" s="182"/>
      <c r="GK250" s="182"/>
      <c r="GL250" s="182"/>
      <c r="GM250" s="182"/>
      <c r="GN250" s="182"/>
      <c r="GO250" s="182"/>
      <c r="GP250" s="182"/>
      <c r="GQ250" s="182"/>
      <c r="GR250" s="182"/>
      <c r="GS250" s="182"/>
      <c r="GT250" s="182"/>
      <c r="GU250" s="182"/>
      <c r="GV250" s="182"/>
      <c r="GW250" s="182"/>
      <c r="GX250" s="182"/>
      <c r="GY250" s="182"/>
      <c r="GZ250" s="182"/>
      <c r="HA250" s="182"/>
      <c r="HB250" s="182"/>
      <c r="HC250" s="182"/>
      <c r="HD250" s="182"/>
      <c r="HE250" s="182"/>
      <c r="HF250" s="182"/>
      <c r="HG250" s="182"/>
      <c r="HH250" s="182"/>
      <c r="HI250" s="182"/>
      <c r="HJ250" s="182"/>
      <c r="HK250" s="182"/>
      <c r="HL250" s="182"/>
      <c r="HM250" s="182"/>
      <c r="HN250" s="182"/>
      <c r="HO250" s="182"/>
      <c r="HP250" s="182"/>
      <c r="HQ250" s="182"/>
      <c r="HR250" s="182"/>
      <c r="HS250" s="182"/>
      <c r="HT250" s="182"/>
      <c r="HU250" s="182"/>
      <c r="HV250" s="182"/>
      <c r="HW250" s="182"/>
      <c r="HX250" s="182"/>
      <c r="HY250" s="182"/>
      <c r="HZ250" s="182"/>
      <c r="IA250" s="182"/>
      <c r="IB250" s="182"/>
      <c r="IC250" s="182"/>
      <c r="ID250" s="182"/>
      <c r="IE250" s="182"/>
      <c r="IF250" s="182"/>
      <c r="IG250" s="182"/>
      <c r="IH250" s="182"/>
      <c r="II250" s="182"/>
      <c r="IJ250" s="182"/>
      <c r="IK250" s="182"/>
      <c r="IL250" s="182"/>
      <c r="IM250" s="182"/>
      <c r="IN250" s="182"/>
      <c r="IO250" s="182"/>
      <c r="IP250" s="182"/>
      <c r="IQ250" s="182"/>
      <c r="IR250" s="182"/>
      <c r="IS250" s="182"/>
      <c r="IT250" s="182"/>
      <c r="IU250" s="182"/>
      <c r="IV250" s="182"/>
      <c r="IW250" s="182"/>
      <c r="IX250" s="182"/>
      <c r="IY250" s="182"/>
      <c r="IZ250" s="182"/>
      <c r="JA250" s="182"/>
      <c r="JB250" s="182"/>
      <c r="JC250" s="182"/>
      <c r="JD250" s="182"/>
      <c r="JE250" s="182"/>
      <c r="JF250" s="182"/>
      <c r="JG250" s="182"/>
      <c r="JH250" s="182"/>
      <c r="JI250" s="182"/>
      <c r="JJ250" s="182"/>
      <c r="JK250" s="182"/>
      <c r="JL250" s="182"/>
      <c r="JM250" s="182"/>
      <c r="JN250" s="182"/>
      <c r="JO250" s="182"/>
      <c r="JP250" s="182"/>
      <c r="JQ250" s="182"/>
      <c r="JR250" s="182"/>
      <c r="JS250" s="182"/>
      <c r="JT250" s="182"/>
      <c r="JU250" s="182"/>
      <c r="JV250" s="182"/>
      <c r="JW250" s="182"/>
      <c r="JX250" s="182"/>
      <c r="JY250" s="182"/>
      <c r="JZ250" s="182"/>
      <c r="KA250" s="182"/>
      <c r="KB250" s="182"/>
    </row>
    <row r="251" spans="1:288" s="158" customFormat="1" ht="16.5" customHeight="1" thickBot="1" x14ac:dyDescent="0.35">
      <c r="A251" s="180"/>
      <c r="B251" s="581" t="s">
        <v>71</v>
      </c>
      <c r="C251" s="582"/>
      <c r="D251" s="583"/>
      <c r="E251" s="382"/>
      <c r="F251" s="389"/>
      <c r="G251" s="371"/>
      <c r="H251" s="373">
        <f>F251</f>
        <v>0</v>
      </c>
      <c r="I251" s="372"/>
      <c r="J251" s="359"/>
      <c r="K251" s="346"/>
      <c r="AC251" s="182"/>
      <c r="AD251" s="160"/>
      <c r="AE251" s="160"/>
      <c r="AF251" s="160"/>
      <c r="AG251" s="160"/>
      <c r="AH251" s="160"/>
      <c r="AI251" s="160"/>
      <c r="AJ251" s="160"/>
      <c r="AK251" s="160"/>
      <c r="AL251" s="160"/>
      <c r="AM251" s="182"/>
      <c r="AN251" s="182"/>
      <c r="AO251" s="182"/>
      <c r="AP251" s="182"/>
      <c r="AQ251" s="182"/>
      <c r="AR251" s="182"/>
      <c r="AS251" s="182"/>
      <c r="AT251" s="182"/>
      <c r="AU251" s="182"/>
      <c r="AV251" s="182"/>
      <c r="AW251" s="182"/>
      <c r="AX251" s="182"/>
      <c r="AY251" s="182"/>
      <c r="AZ251" s="182"/>
      <c r="BA251" s="182"/>
      <c r="BB251" s="182"/>
      <c r="BC251" s="182"/>
      <c r="BD251" s="182"/>
      <c r="BE251" s="182"/>
      <c r="BF251" s="182"/>
      <c r="BG251" s="182"/>
      <c r="BH251" s="182"/>
      <c r="BI251" s="182"/>
      <c r="BJ251" s="182"/>
      <c r="BK251" s="182"/>
      <c r="BL251" s="182"/>
      <c r="BM251" s="182"/>
      <c r="BN251" s="182"/>
      <c r="BO251" s="182"/>
      <c r="BP251" s="182"/>
      <c r="BQ251" s="182"/>
      <c r="BR251" s="182"/>
      <c r="BS251" s="182"/>
      <c r="BT251" s="182"/>
      <c r="BU251" s="182"/>
      <c r="BV251" s="182"/>
      <c r="BW251" s="182"/>
      <c r="BX251" s="182"/>
      <c r="BY251" s="182"/>
      <c r="BZ251" s="182"/>
      <c r="CA251" s="182"/>
      <c r="CB251" s="182"/>
      <c r="CC251" s="182"/>
      <c r="CD251" s="182"/>
      <c r="CE251" s="182"/>
      <c r="CF251" s="182"/>
      <c r="CG251" s="182"/>
      <c r="CH251" s="182"/>
      <c r="CI251" s="182"/>
      <c r="CJ251" s="182"/>
      <c r="CK251" s="182"/>
      <c r="CL251" s="182"/>
      <c r="CM251" s="182"/>
      <c r="CN251" s="182"/>
      <c r="CO251" s="182"/>
      <c r="CP251" s="182"/>
      <c r="CQ251" s="182"/>
      <c r="CR251" s="182"/>
      <c r="CS251" s="182"/>
      <c r="CT251" s="182"/>
      <c r="CU251" s="182"/>
      <c r="CV251" s="182"/>
      <c r="CW251" s="182"/>
      <c r="CX251" s="182"/>
      <c r="CY251" s="182"/>
      <c r="CZ251" s="182"/>
      <c r="DA251" s="182"/>
      <c r="DB251" s="182"/>
      <c r="DC251" s="182"/>
      <c r="DD251" s="182"/>
      <c r="DE251" s="182"/>
      <c r="DF251" s="182"/>
      <c r="DG251" s="182"/>
      <c r="DH251" s="182"/>
      <c r="DI251" s="182"/>
      <c r="DJ251" s="182"/>
      <c r="DK251" s="182"/>
      <c r="DL251" s="182"/>
      <c r="DM251" s="182"/>
      <c r="DN251" s="182"/>
      <c r="DO251" s="182"/>
      <c r="DP251" s="182"/>
      <c r="DQ251" s="182"/>
      <c r="DR251" s="182"/>
      <c r="DS251" s="182"/>
      <c r="DT251" s="182"/>
      <c r="DU251" s="182"/>
      <c r="DV251" s="182"/>
      <c r="DW251" s="182"/>
      <c r="DX251" s="182"/>
      <c r="DY251" s="182"/>
      <c r="DZ251" s="182"/>
      <c r="EA251" s="182"/>
      <c r="EB251" s="182"/>
      <c r="EC251" s="182"/>
      <c r="ED251" s="182"/>
      <c r="EE251" s="182"/>
      <c r="EF251" s="182"/>
      <c r="EG251" s="182"/>
      <c r="EH251" s="182"/>
      <c r="EI251" s="182"/>
      <c r="EJ251" s="182"/>
      <c r="EK251" s="182"/>
      <c r="EL251" s="182"/>
      <c r="EM251" s="182"/>
      <c r="EN251" s="182"/>
      <c r="EO251" s="182"/>
      <c r="EP251" s="182"/>
      <c r="EQ251" s="182"/>
      <c r="ER251" s="182"/>
      <c r="ES251" s="182"/>
      <c r="ET251" s="182"/>
      <c r="EU251" s="182"/>
      <c r="EV251" s="182"/>
      <c r="EW251" s="182"/>
      <c r="EX251" s="182"/>
      <c r="EY251" s="182"/>
      <c r="EZ251" s="182"/>
      <c r="FA251" s="182"/>
      <c r="FB251" s="182"/>
      <c r="FC251" s="182"/>
      <c r="FD251" s="182"/>
      <c r="FE251" s="182"/>
      <c r="FF251" s="182"/>
      <c r="FG251" s="182"/>
      <c r="FH251" s="182"/>
      <c r="FI251" s="182"/>
      <c r="FJ251" s="182"/>
      <c r="FK251" s="182"/>
      <c r="FL251" s="182"/>
      <c r="FM251" s="182"/>
      <c r="FN251" s="182"/>
      <c r="FO251" s="182"/>
      <c r="FP251" s="182"/>
      <c r="FQ251" s="182"/>
      <c r="FR251" s="182"/>
      <c r="FS251" s="182"/>
      <c r="FT251" s="182"/>
      <c r="FU251" s="182"/>
      <c r="FV251" s="182"/>
      <c r="FW251" s="182"/>
      <c r="FX251" s="182"/>
      <c r="FY251" s="182"/>
      <c r="FZ251" s="182"/>
      <c r="GA251" s="182"/>
      <c r="GB251" s="182"/>
      <c r="GC251" s="182"/>
      <c r="GD251" s="182"/>
      <c r="GE251" s="182"/>
      <c r="GF251" s="182"/>
      <c r="GG251" s="182"/>
      <c r="GH251" s="182"/>
      <c r="GI251" s="182"/>
      <c r="GJ251" s="182"/>
      <c r="GK251" s="182"/>
      <c r="GL251" s="182"/>
      <c r="GM251" s="182"/>
      <c r="GN251" s="182"/>
      <c r="GO251" s="182"/>
      <c r="GP251" s="182"/>
      <c r="GQ251" s="182"/>
      <c r="GR251" s="182"/>
      <c r="GS251" s="182"/>
      <c r="GT251" s="182"/>
      <c r="GU251" s="182"/>
      <c r="GV251" s="182"/>
      <c r="GW251" s="182"/>
      <c r="GX251" s="182"/>
      <c r="GY251" s="182"/>
      <c r="GZ251" s="182"/>
      <c r="HA251" s="182"/>
      <c r="HB251" s="182"/>
      <c r="HC251" s="182"/>
      <c r="HD251" s="182"/>
      <c r="HE251" s="182"/>
      <c r="HF251" s="182"/>
      <c r="HG251" s="182"/>
      <c r="HH251" s="182"/>
      <c r="HI251" s="182"/>
      <c r="HJ251" s="182"/>
      <c r="HK251" s="182"/>
      <c r="HL251" s="182"/>
      <c r="HM251" s="182"/>
      <c r="HN251" s="182"/>
      <c r="HO251" s="182"/>
      <c r="HP251" s="182"/>
      <c r="HQ251" s="182"/>
      <c r="HR251" s="182"/>
      <c r="HS251" s="182"/>
      <c r="HT251" s="182"/>
      <c r="HU251" s="182"/>
      <c r="HV251" s="182"/>
      <c r="HW251" s="182"/>
      <c r="HX251" s="182"/>
      <c r="HY251" s="182"/>
      <c r="HZ251" s="182"/>
      <c r="IA251" s="182"/>
      <c r="IB251" s="182"/>
      <c r="IC251" s="182"/>
      <c r="ID251" s="182"/>
      <c r="IE251" s="182"/>
      <c r="IF251" s="182"/>
      <c r="IG251" s="182"/>
      <c r="IH251" s="182"/>
      <c r="II251" s="182"/>
      <c r="IJ251" s="182"/>
      <c r="IK251" s="182"/>
      <c r="IL251" s="182"/>
      <c r="IM251" s="182"/>
      <c r="IN251" s="182"/>
      <c r="IO251" s="182"/>
      <c r="IP251" s="182"/>
      <c r="IQ251" s="182"/>
      <c r="IR251" s="182"/>
      <c r="IS251" s="182"/>
      <c r="IT251" s="182"/>
      <c r="IU251" s="182"/>
      <c r="IV251" s="182"/>
      <c r="IW251" s="182"/>
      <c r="IX251" s="182"/>
      <c r="IY251" s="182"/>
      <c r="IZ251" s="182"/>
      <c r="JA251" s="182"/>
      <c r="JB251" s="182"/>
      <c r="JC251" s="182"/>
      <c r="JD251" s="182"/>
      <c r="JE251" s="182"/>
      <c r="JF251" s="182"/>
      <c r="JG251" s="182"/>
      <c r="JH251" s="182"/>
      <c r="JI251" s="182"/>
      <c r="JJ251" s="182"/>
      <c r="JK251" s="182"/>
      <c r="JL251" s="182"/>
      <c r="JM251" s="182"/>
      <c r="JN251" s="182"/>
      <c r="JO251" s="182"/>
      <c r="JP251" s="182"/>
      <c r="JQ251" s="182"/>
      <c r="JR251" s="182"/>
      <c r="JS251" s="182"/>
      <c r="JT251" s="182"/>
      <c r="JU251" s="182"/>
      <c r="JV251" s="182"/>
      <c r="JW251" s="182"/>
      <c r="JX251" s="182"/>
      <c r="JY251" s="182"/>
      <c r="JZ251" s="182"/>
      <c r="KA251" s="182"/>
      <c r="KB251" s="182"/>
    </row>
    <row r="252" spans="1:288" s="158" customFormat="1" ht="16.5" customHeight="1" thickBot="1" x14ac:dyDescent="0.35">
      <c r="A252" s="180"/>
      <c r="B252" s="581" t="s">
        <v>72</v>
      </c>
      <c r="C252" s="582"/>
      <c r="D252" s="583"/>
      <c r="E252" s="382"/>
      <c r="F252" s="389"/>
      <c r="G252" s="377"/>
      <c r="H252" s="373">
        <f>F252</f>
        <v>0</v>
      </c>
      <c r="I252" s="372"/>
      <c r="J252" s="359"/>
      <c r="K252" s="346"/>
      <c r="AC252" s="182"/>
      <c r="AD252" s="160"/>
      <c r="AE252" s="160"/>
      <c r="AF252" s="160"/>
      <c r="AG252" s="160"/>
      <c r="AH252" s="160"/>
      <c r="AI252" s="160"/>
      <c r="AJ252" s="160"/>
      <c r="AK252" s="160"/>
      <c r="AL252" s="160"/>
      <c r="AM252" s="182"/>
      <c r="AN252" s="182"/>
      <c r="AO252" s="182"/>
      <c r="AP252" s="182"/>
      <c r="AQ252" s="182"/>
      <c r="AR252" s="182"/>
      <c r="AS252" s="182"/>
      <c r="AT252" s="182"/>
      <c r="AU252" s="182"/>
      <c r="AV252" s="182"/>
      <c r="AW252" s="182"/>
      <c r="AX252" s="182"/>
      <c r="AY252" s="182"/>
      <c r="AZ252" s="182"/>
      <c r="BA252" s="182"/>
      <c r="BB252" s="182"/>
      <c r="BC252" s="182"/>
      <c r="BD252" s="182"/>
      <c r="BE252" s="182"/>
      <c r="BF252" s="182"/>
      <c r="BG252" s="182"/>
      <c r="BH252" s="182"/>
      <c r="BI252" s="182"/>
      <c r="BJ252" s="182"/>
      <c r="BK252" s="182"/>
      <c r="BL252" s="182"/>
      <c r="BM252" s="182"/>
      <c r="BN252" s="182"/>
      <c r="BO252" s="182"/>
      <c r="BP252" s="182"/>
      <c r="BQ252" s="182"/>
      <c r="BR252" s="182"/>
      <c r="BS252" s="182"/>
      <c r="BT252" s="182"/>
      <c r="BU252" s="182"/>
      <c r="BV252" s="182"/>
      <c r="BW252" s="182"/>
      <c r="BX252" s="182"/>
      <c r="BY252" s="182"/>
      <c r="BZ252" s="182"/>
      <c r="CA252" s="182"/>
      <c r="CB252" s="182"/>
      <c r="CC252" s="182"/>
      <c r="CD252" s="182"/>
      <c r="CE252" s="182"/>
      <c r="CF252" s="182"/>
      <c r="CG252" s="182"/>
      <c r="CH252" s="182"/>
      <c r="CI252" s="182"/>
      <c r="CJ252" s="182"/>
      <c r="CK252" s="182"/>
      <c r="CL252" s="182"/>
      <c r="CM252" s="182"/>
      <c r="CN252" s="182"/>
      <c r="CO252" s="182"/>
      <c r="CP252" s="182"/>
      <c r="CQ252" s="182"/>
      <c r="CR252" s="182"/>
      <c r="CS252" s="182"/>
      <c r="CT252" s="182"/>
      <c r="CU252" s="182"/>
      <c r="CV252" s="182"/>
      <c r="CW252" s="182"/>
      <c r="CX252" s="182"/>
      <c r="CY252" s="182"/>
      <c r="CZ252" s="182"/>
      <c r="DA252" s="182"/>
      <c r="DB252" s="182"/>
      <c r="DC252" s="182"/>
      <c r="DD252" s="182"/>
      <c r="DE252" s="182"/>
      <c r="DF252" s="182"/>
      <c r="DG252" s="182"/>
      <c r="DH252" s="182"/>
      <c r="DI252" s="182"/>
      <c r="DJ252" s="182"/>
      <c r="DK252" s="182"/>
      <c r="DL252" s="182"/>
      <c r="DM252" s="182"/>
      <c r="DN252" s="182"/>
      <c r="DO252" s="182"/>
      <c r="DP252" s="182"/>
      <c r="DQ252" s="182"/>
      <c r="DR252" s="182"/>
      <c r="DS252" s="182"/>
      <c r="DT252" s="182"/>
      <c r="DU252" s="182"/>
      <c r="DV252" s="182"/>
      <c r="DW252" s="182"/>
      <c r="DX252" s="182"/>
      <c r="DY252" s="182"/>
      <c r="DZ252" s="182"/>
      <c r="EA252" s="182"/>
      <c r="EB252" s="182"/>
      <c r="EC252" s="182"/>
      <c r="ED252" s="182"/>
      <c r="EE252" s="182"/>
      <c r="EF252" s="182"/>
      <c r="EG252" s="182"/>
      <c r="EH252" s="182"/>
      <c r="EI252" s="182"/>
      <c r="EJ252" s="182"/>
      <c r="EK252" s="182"/>
      <c r="EL252" s="182"/>
      <c r="EM252" s="182"/>
      <c r="EN252" s="182"/>
      <c r="EO252" s="182"/>
      <c r="EP252" s="182"/>
      <c r="EQ252" s="182"/>
      <c r="ER252" s="182"/>
      <c r="ES252" s="182"/>
      <c r="ET252" s="182"/>
      <c r="EU252" s="182"/>
      <c r="EV252" s="182"/>
      <c r="EW252" s="182"/>
      <c r="EX252" s="182"/>
      <c r="EY252" s="182"/>
      <c r="EZ252" s="182"/>
      <c r="FA252" s="182"/>
      <c r="FB252" s="182"/>
      <c r="FC252" s="182"/>
      <c r="FD252" s="182"/>
      <c r="FE252" s="182"/>
      <c r="FF252" s="182"/>
      <c r="FG252" s="182"/>
      <c r="FH252" s="182"/>
      <c r="FI252" s="182"/>
      <c r="FJ252" s="182"/>
      <c r="FK252" s="182"/>
      <c r="FL252" s="182"/>
      <c r="FM252" s="182"/>
      <c r="FN252" s="182"/>
      <c r="FO252" s="182"/>
      <c r="FP252" s="182"/>
      <c r="FQ252" s="182"/>
      <c r="FR252" s="182"/>
      <c r="FS252" s="182"/>
      <c r="FT252" s="182"/>
      <c r="FU252" s="182"/>
      <c r="FV252" s="182"/>
      <c r="FW252" s="182"/>
      <c r="FX252" s="182"/>
      <c r="FY252" s="182"/>
      <c r="FZ252" s="182"/>
      <c r="GA252" s="182"/>
      <c r="GB252" s="182"/>
      <c r="GC252" s="182"/>
      <c r="GD252" s="182"/>
      <c r="GE252" s="182"/>
      <c r="GF252" s="182"/>
      <c r="GG252" s="182"/>
      <c r="GH252" s="182"/>
      <c r="GI252" s="182"/>
      <c r="GJ252" s="182"/>
      <c r="GK252" s="182"/>
      <c r="GL252" s="182"/>
      <c r="GM252" s="182"/>
      <c r="GN252" s="182"/>
      <c r="GO252" s="182"/>
      <c r="GP252" s="182"/>
      <c r="GQ252" s="182"/>
      <c r="GR252" s="182"/>
      <c r="GS252" s="182"/>
      <c r="GT252" s="182"/>
      <c r="GU252" s="182"/>
      <c r="GV252" s="182"/>
      <c r="GW252" s="182"/>
      <c r="GX252" s="182"/>
      <c r="GY252" s="182"/>
      <c r="GZ252" s="182"/>
      <c r="HA252" s="182"/>
      <c r="HB252" s="182"/>
      <c r="HC252" s="182"/>
      <c r="HD252" s="182"/>
      <c r="HE252" s="182"/>
      <c r="HF252" s="182"/>
      <c r="HG252" s="182"/>
      <c r="HH252" s="182"/>
      <c r="HI252" s="182"/>
      <c r="HJ252" s="182"/>
      <c r="HK252" s="182"/>
      <c r="HL252" s="182"/>
      <c r="HM252" s="182"/>
      <c r="HN252" s="182"/>
      <c r="HO252" s="182"/>
      <c r="HP252" s="182"/>
      <c r="HQ252" s="182"/>
      <c r="HR252" s="182"/>
      <c r="HS252" s="182"/>
      <c r="HT252" s="182"/>
      <c r="HU252" s="182"/>
      <c r="HV252" s="182"/>
      <c r="HW252" s="182"/>
      <c r="HX252" s="182"/>
      <c r="HY252" s="182"/>
      <c r="HZ252" s="182"/>
      <c r="IA252" s="182"/>
      <c r="IB252" s="182"/>
      <c r="IC252" s="182"/>
      <c r="ID252" s="182"/>
      <c r="IE252" s="182"/>
      <c r="IF252" s="182"/>
      <c r="IG252" s="182"/>
      <c r="IH252" s="182"/>
      <c r="II252" s="182"/>
      <c r="IJ252" s="182"/>
      <c r="IK252" s="182"/>
      <c r="IL252" s="182"/>
      <c r="IM252" s="182"/>
      <c r="IN252" s="182"/>
      <c r="IO252" s="182"/>
      <c r="IP252" s="182"/>
      <c r="IQ252" s="182"/>
      <c r="IR252" s="182"/>
      <c r="IS252" s="182"/>
      <c r="IT252" s="182"/>
      <c r="IU252" s="182"/>
      <c r="IV252" s="182"/>
      <c r="IW252" s="182"/>
      <c r="IX252" s="182"/>
      <c r="IY252" s="182"/>
      <c r="IZ252" s="182"/>
      <c r="JA252" s="182"/>
      <c r="JB252" s="182"/>
      <c r="JC252" s="182"/>
      <c r="JD252" s="182"/>
      <c r="JE252" s="182"/>
      <c r="JF252" s="182"/>
      <c r="JG252" s="182"/>
      <c r="JH252" s="182"/>
      <c r="JI252" s="182"/>
      <c r="JJ252" s="182"/>
      <c r="JK252" s="182"/>
      <c r="JL252" s="182"/>
      <c r="JM252" s="182"/>
      <c r="JN252" s="182"/>
      <c r="JO252" s="182"/>
      <c r="JP252" s="182"/>
      <c r="JQ252" s="182"/>
      <c r="JR252" s="182"/>
      <c r="JS252" s="182"/>
      <c r="JT252" s="182"/>
      <c r="JU252" s="182"/>
      <c r="JV252" s="182"/>
      <c r="JW252" s="182"/>
      <c r="JX252" s="182"/>
      <c r="JY252" s="182"/>
      <c r="JZ252" s="182"/>
      <c r="KA252" s="182"/>
      <c r="KB252" s="182"/>
    </row>
    <row r="253" spans="1:288" s="158" customFormat="1" ht="16.5" customHeight="1" thickBot="1" x14ac:dyDescent="0.35">
      <c r="A253" s="180"/>
      <c r="B253" s="581" t="s">
        <v>69</v>
      </c>
      <c r="C253" s="582"/>
      <c r="D253" s="583"/>
      <c r="E253" s="382"/>
      <c r="F253" s="389"/>
      <c r="G253" s="390">
        <f>F253*0.5</f>
        <v>0</v>
      </c>
      <c r="H253" s="373">
        <f>F253*0.5</f>
        <v>0</v>
      </c>
      <c r="I253" s="372"/>
      <c r="J253" s="359"/>
      <c r="K253" s="346"/>
      <c r="AC253" s="182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82"/>
      <c r="AN253" s="182"/>
      <c r="AO253" s="182"/>
      <c r="AP253" s="182"/>
      <c r="AQ253" s="182"/>
      <c r="AR253" s="182"/>
      <c r="AS253" s="182"/>
      <c r="AT253" s="182"/>
      <c r="AU253" s="182"/>
      <c r="AV253" s="182"/>
      <c r="AW253" s="182"/>
      <c r="AX253" s="182"/>
      <c r="AY253" s="182"/>
      <c r="AZ253" s="182"/>
      <c r="BA253" s="182"/>
      <c r="BB253" s="182"/>
      <c r="BC253" s="182"/>
      <c r="BD253" s="182"/>
      <c r="BE253" s="182"/>
      <c r="BF253" s="182"/>
      <c r="BG253" s="182"/>
      <c r="BH253" s="182"/>
      <c r="BI253" s="182"/>
      <c r="BJ253" s="182"/>
      <c r="BK253" s="182"/>
      <c r="BL253" s="182"/>
      <c r="BM253" s="182"/>
      <c r="BN253" s="182"/>
      <c r="BO253" s="182"/>
      <c r="BP253" s="182"/>
      <c r="BQ253" s="182"/>
      <c r="BR253" s="182"/>
      <c r="BS253" s="182"/>
      <c r="BT253" s="182"/>
      <c r="BU253" s="182"/>
      <c r="BV253" s="182"/>
      <c r="BW253" s="182"/>
      <c r="BX253" s="182"/>
      <c r="BY253" s="182"/>
      <c r="BZ253" s="182"/>
      <c r="CA253" s="182"/>
      <c r="CB253" s="182"/>
      <c r="CC253" s="182"/>
      <c r="CD253" s="182"/>
      <c r="CE253" s="182"/>
      <c r="CF253" s="182"/>
      <c r="CG253" s="182"/>
      <c r="CH253" s="182"/>
      <c r="CI253" s="182"/>
      <c r="CJ253" s="182"/>
      <c r="CK253" s="182"/>
      <c r="CL253" s="182"/>
      <c r="CM253" s="182"/>
      <c r="CN253" s="182"/>
      <c r="CO253" s="182"/>
      <c r="CP253" s="182"/>
      <c r="CQ253" s="182"/>
      <c r="CR253" s="182"/>
      <c r="CS253" s="182"/>
      <c r="CT253" s="182"/>
      <c r="CU253" s="182"/>
      <c r="CV253" s="182"/>
      <c r="CW253" s="182"/>
      <c r="CX253" s="182"/>
      <c r="CY253" s="182"/>
      <c r="CZ253" s="182"/>
      <c r="DA253" s="182"/>
      <c r="DB253" s="182"/>
      <c r="DC253" s="182"/>
      <c r="DD253" s="182"/>
      <c r="DE253" s="182"/>
      <c r="DF253" s="182"/>
      <c r="DG253" s="182"/>
      <c r="DH253" s="182"/>
      <c r="DI253" s="182"/>
      <c r="DJ253" s="182"/>
      <c r="DK253" s="182"/>
      <c r="DL253" s="182"/>
      <c r="DM253" s="182"/>
      <c r="DN253" s="182"/>
      <c r="DO253" s="182"/>
      <c r="DP253" s="182"/>
      <c r="DQ253" s="182"/>
      <c r="DR253" s="182"/>
      <c r="DS253" s="182"/>
      <c r="DT253" s="182"/>
      <c r="DU253" s="182"/>
      <c r="DV253" s="182"/>
      <c r="DW253" s="182"/>
      <c r="DX253" s="182"/>
      <c r="DY253" s="182"/>
      <c r="DZ253" s="182"/>
      <c r="EA253" s="182"/>
      <c r="EB253" s="182"/>
      <c r="EC253" s="182"/>
      <c r="ED253" s="182"/>
      <c r="EE253" s="182"/>
      <c r="EF253" s="182"/>
      <c r="EG253" s="182"/>
      <c r="EH253" s="182"/>
      <c r="EI253" s="182"/>
      <c r="EJ253" s="182"/>
      <c r="EK253" s="182"/>
      <c r="EL253" s="182"/>
      <c r="EM253" s="182"/>
      <c r="EN253" s="182"/>
      <c r="EO253" s="182"/>
      <c r="EP253" s="182"/>
      <c r="EQ253" s="182"/>
      <c r="ER253" s="182"/>
      <c r="ES253" s="182"/>
      <c r="ET253" s="182"/>
      <c r="EU253" s="182"/>
      <c r="EV253" s="182"/>
      <c r="EW253" s="182"/>
      <c r="EX253" s="182"/>
      <c r="EY253" s="182"/>
      <c r="EZ253" s="182"/>
      <c r="FA253" s="182"/>
      <c r="FB253" s="182"/>
      <c r="FC253" s="182"/>
      <c r="FD253" s="182"/>
      <c r="FE253" s="182"/>
      <c r="FF253" s="182"/>
      <c r="FG253" s="182"/>
      <c r="FH253" s="182"/>
      <c r="FI253" s="182"/>
      <c r="FJ253" s="182"/>
      <c r="FK253" s="182"/>
      <c r="FL253" s="182"/>
      <c r="FM253" s="182"/>
      <c r="FN253" s="182"/>
      <c r="FO253" s="182"/>
      <c r="FP253" s="182"/>
      <c r="FQ253" s="182"/>
      <c r="FR253" s="182"/>
      <c r="FS253" s="182"/>
      <c r="FT253" s="182"/>
      <c r="FU253" s="182"/>
      <c r="FV253" s="182"/>
      <c r="FW253" s="182"/>
      <c r="FX253" s="182"/>
      <c r="FY253" s="182"/>
      <c r="FZ253" s="182"/>
      <c r="GA253" s="182"/>
      <c r="GB253" s="182"/>
      <c r="GC253" s="182"/>
      <c r="GD253" s="182"/>
      <c r="GE253" s="182"/>
      <c r="GF253" s="182"/>
      <c r="GG253" s="182"/>
      <c r="GH253" s="182"/>
      <c r="GI253" s="182"/>
      <c r="GJ253" s="182"/>
      <c r="GK253" s="182"/>
      <c r="GL253" s="182"/>
      <c r="GM253" s="182"/>
      <c r="GN253" s="182"/>
      <c r="GO253" s="182"/>
      <c r="GP253" s="182"/>
      <c r="GQ253" s="182"/>
      <c r="GR253" s="182"/>
      <c r="GS253" s="182"/>
      <c r="GT253" s="182"/>
      <c r="GU253" s="182"/>
      <c r="GV253" s="182"/>
      <c r="GW253" s="182"/>
      <c r="GX253" s="182"/>
      <c r="GY253" s="182"/>
      <c r="GZ253" s="182"/>
      <c r="HA253" s="182"/>
      <c r="HB253" s="182"/>
      <c r="HC253" s="182"/>
      <c r="HD253" s="182"/>
      <c r="HE253" s="182"/>
      <c r="HF253" s="182"/>
      <c r="HG253" s="182"/>
      <c r="HH253" s="182"/>
      <c r="HI253" s="182"/>
      <c r="HJ253" s="182"/>
      <c r="HK253" s="182"/>
      <c r="HL253" s="182"/>
      <c r="HM253" s="182"/>
      <c r="HN253" s="182"/>
      <c r="HO253" s="182"/>
      <c r="HP253" s="182"/>
      <c r="HQ253" s="182"/>
      <c r="HR253" s="182"/>
      <c r="HS253" s="182"/>
      <c r="HT253" s="182"/>
      <c r="HU253" s="182"/>
      <c r="HV253" s="182"/>
      <c r="HW253" s="182"/>
      <c r="HX253" s="182"/>
      <c r="HY253" s="182"/>
      <c r="HZ253" s="182"/>
      <c r="IA253" s="182"/>
      <c r="IB253" s="182"/>
      <c r="IC253" s="182"/>
      <c r="ID253" s="182"/>
      <c r="IE253" s="182"/>
      <c r="IF253" s="182"/>
      <c r="IG253" s="182"/>
      <c r="IH253" s="182"/>
      <c r="II253" s="182"/>
      <c r="IJ253" s="182"/>
      <c r="IK253" s="182"/>
      <c r="IL253" s="182"/>
      <c r="IM253" s="182"/>
      <c r="IN253" s="182"/>
      <c r="IO253" s="182"/>
      <c r="IP253" s="182"/>
      <c r="IQ253" s="182"/>
      <c r="IR253" s="182"/>
      <c r="IS253" s="182"/>
      <c r="IT253" s="182"/>
      <c r="IU253" s="182"/>
      <c r="IV253" s="182"/>
      <c r="IW253" s="182"/>
      <c r="IX253" s="182"/>
      <c r="IY253" s="182"/>
      <c r="IZ253" s="182"/>
      <c r="JA253" s="182"/>
      <c r="JB253" s="182"/>
      <c r="JC253" s="182"/>
      <c r="JD253" s="182"/>
      <c r="JE253" s="182"/>
      <c r="JF253" s="182"/>
      <c r="JG253" s="182"/>
      <c r="JH253" s="182"/>
      <c r="JI253" s="182"/>
      <c r="JJ253" s="182"/>
      <c r="JK253" s="182"/>
      <c r="JL253" s="182"/>
      <c r="JM253" s="182"/>
      <c r="JN253" s="182"/>
      <c r="JO253" s="182"/>
      <c r="JP253" s="182"/>
      <c r="JQ253" s="182"/>
      <c r="JR253" s="182"/>
      <c r="JS253" s="182"/>
      <c r="JT253" s="182"/>
      <c r="JU253" s="182"/>
      <c r="JV253" s="182"/>
      <c r="JW253" s="182"/>
      <c r="JX253" s="182"/>
      <c r="JY253" s="182"/>
      <c r="JZ253" s="182"/>
      <c r="KA253" s="182"/>
      <c r="KB253" s="182"/>
    </row>
    <row r="254" spans="1:288" s="158" customFormat="1" ht="16.5" customHeight="1" thickBot="1" x14ac:dyDescent="0.35">
      <c r="A254" s="180"/>
      <c r="B254" s="581" t="s">
        <v>73</v>
      </c>
      <c r="C254" s="582"/>
      <c r="D254" s="583"/>
      <c r="E254" s="382"/>
      <c r="F254" s="389"/>
      <c r="G254" s="371"/>
      <c r="H254" s="373">
        <f>F254</f>
        <v>0</v>
      </c>
      <c r="I254" s="372"/>
      <c r="J254" s="359"/>
      <c r="K254" s="346"/>
      <c r="AC254" s="182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82"/>
      <c r="AN254" s="182"/>
      <c r="AO254" s="182"/>
      <c r="AP254" s="182"/>
      <c r="AQ254" s="182"/>
      <c r="AR254" s="182"/>
      <c r="AS254" s="182"/>
      <c r="AT254" s="182"/>
      <c r="AU254" s="182"/>
      <c r="AV254" s="182"/>
      <c r="AW254" s="182"/>
      <c r="AX254" s="182"/>
      <c r="AY254" s="182"/>
      <c r="AZ254" s="182"/>
      <c r="BA254" s="182"/>
      <c r="BB254" s="182"/>
      <c r="BC254" s="182"/>
      <c r="BD254" s="182"/>
      <c r="BE254" s="182"/>
      <c r="BF254" s="182"/>
      <c r="BG254" s="182"/>
      <c r="BH254" s="182"/>
      <c r="BI254" s="182"/>
      <c r="BJ254" s="182"/>
      <c r="BK254" s="182"/>
      <c r="BL254" s="182"/>
      <c r="BM254" s="182"/>
      <c r="BN254" s="182"/>
      <c r="BO254" s="182"/>
      <c r="BP254" s="182"/>
      <c r="BQ254" s="182"/>
      <c r="BR254" s="182"/>
      <c r="BS254" s="182"/>
      <c r="BT254" s="182"/>
      <c r="BU254" s="182"/>
      <c r="BV254" s="182"/>
      <c r="BW254" s="182"/>
      <c r="BX254" s="182"/>
      <c r="BY254" s="182"/>
      <c r="BZ254" s="182"/>
      <c r="CA254" s="182"/>
      <c r="CB254" s="182"/>
      <c r="CC254" s="182"/>
      <c r="CD254" s="182"/>
      <c r="CE254" s="182"/>
      <c r="CF254" s="182"/>
      <c r="CG254" s="182"/>
      <c r="CH254" s="182"/>
      <c r="CI254" s="182"/>
      <c r="CJ254" s="182"/>
      <c r="CK254" s="182"/>
      <c r="CL254" s="182"/>
      <c r="CM254" s="182"/>
      <c r="CN254" s="182"/>
      <c r="CO254" s="182"/>
      <c r="CP254" s="182"/>
      <c r="CQ254" s="182"/>
      <c r="CR254" s="182"/>
      <c r="CS254" s="182"/>
      <c r="CT254" s="182"/>
      <c r="CU254" s="182"/>
      <c r="CV254" s="182"/>
      <c r="CW254" s="182"/>
      <c r="CX254" s="182"/>
      <c r="CY254" s="182"/>
      <c r="CZ254" s="182"/>
      <c r="DA254" s="182"/>
      <c r="DB254" s="182"/>
      <c r="DC254" s="182"/>
      <c r="DD254" s="182"/>
      <c r="DE254" s="182"/>
      <c r="DF254" s="182"/>
      <c r="DG254" s="182"/>
      <c r="DH254" s="182"/>
      <c r="DI254" s="182"/>
      <c r="DJ254" s="182"/>
      <c r="DK254" s="182"/>
      <c r="DL254" s="182"/>
      <c r="DM254" s="182"/>
      <c r="DN254" s="182"/>
      <c r="DO254" s="182"/>
      <c r="DP254" s="182"/>
      <c r="DQ254" s="182"/>
      <c r="DR254" s="182"/>
      <c r="DS254" s="182"/>
      <c r="DT254" s="182"/>
      <c r="DU254" s="182"/>
      <c r="DV254" s="182"/>
      <c r="DW254" s="182"/>
      <c r="DX254" s="182"/>
      <c r="DY254" s="182"/>
      <c r="DZ254" s="182"/>
      <c r="EA254" s="182"/>
      <c r="EB254" s="182"/>
      <c r="EC254" s="182"/>
      <c r="ED254" s="182"/>
      <c r="EE254" s="182"/>
      <c r="EF254" s="182"/>
      <c r="EG254" s="182"/>
      <c r="EH254" s="182"/>
      <c r="EI254" s="182"/>
      <c r="EJ254" s="182"/>
      <c r="EK254" s="182"/>
      <c r="EL254" s="182"/>
      <c r="EM254" s="182"/>
      <c r="EN254" s="182"/>
      <c r="EO254" s="182"/>
      <c r="EP254" s="182"/>
      <c r="EQ254" s="182"/>
      <c r="ER254" s="182"/>
      <c r="ES254" s="182"/>
      <c r="ET254" s="182"/>
      <c r="EU254" s="182"/>
      <c r="EV254" s="182"/>
      <c r="EW254" s="182"/>
      <c r="EX254" s="182"/>
      <c r="EY254" s="182"/>
      <c r="EZ254" s="182"/>
      <c r="FA254" s="182"/>
      <c r="FB254" s="182"/>
      <c r="FC254" s="182"/>
      <c r="FD254" s="182"/>
      <c r="FE254" s="182"/>
      <c r="FF254" s="182"/>
      <c r="FG254" s="182"/>
      <c r="FH254" s="182"/>
      <c r="FI254" s="182"/>
      <c r="FJ254" s="182"/>
      <c r="FK254" s="182"/>
      <c r="FL254" s="182"/>
      <c r="FM254" s="182"/>
      <c r="FN254" s="182"/>
      <c r="FO254" s="182"/>
      <c r="FP254" s="182"/>
      <c r="FQ254" s="182"/>
      <c r="FR254" s="182"/>
      <c r="FS254" s="182"/>
      <c r="FT254" s="182"/>
      <c r="FU254" s="182"/>
      <c r="FV254" s="182"/>
      <c r="FW254" s="182"/>
      <c r="FX254" s="182"/>
      <c r="FY254" s="182"/>
      <c r="FZ254" s="182"/>
      <c r="GA254" s="182"/>
      <c r="GB254" s="182"/>
      <c r="GC254" s="182"/>
      <c r="GD254" s="182"/>
      <c r="GE254" s="182"/>
      <c r="GF254" s="182"/>
      <c r="GG254" s="182"/>
      <c r="GH254" s="182"/>
      <c r="GI254" s="182"/>
      <c r="GJ254" s="182"/>
      <c r="GK254" s="182"/>
      <c r="GL254" s="182"/>
      <c r="GM254" s="182"/>
      <c r="GN254" s="182"/>
      <c r="GO254" s="182"/>
      <c r="GP254" s="182"/>
      <c r="GQ254" s="182"/>
      <c r="GR254" s="182"/>
      <c r="GS254" s="182"/>
      <c r="GT254" s="182"/>
      <c r="GU254" s="182"/>
      <c r="GV254" s="182"/>
      <c r="GW254" s="182"/>
      <c r="GX254" s="182"/>
      <c r="GY254" s="182"/>
      <c r="GZ254" s="182"/>
      <c r="HA254" s="182"/>
      <c r="HB254" s="182"/>
      <c r="HC254" s="182"/>
      <c r="HD254" s="182"/>
      <c r="HE254" s="182"/>
      <c r="HF254" s="182"/>
      <c r="HG254" s="182"/>
      <c r="HH254" s="182"/>
      <c r="HI254" s="182"/>
      <c r="HJ254" s="182"/>
      <c r="HK254" s="182"/>
      <c r="HL254" s="182"/>
      <c r="HM254" s="182"/>
      <c r="HN254" s="182"/>
      <c r="HO254" s="182"/>
      <c r="HP254" s="182"/>
      <c r="HQ254" s="182"/>
      <c r="HR254" s="182"/>
      <c r="HS254" s="182"/>
      <c r="HT254" s="182"/>
      <c r="HU254" s="182"/>
      <c r="HV254" s="182"/>
      <c r="HW254" s="182"/>
      <c r="HX254" s="182"/>
      <c r="HY254" s="182"/>
      <c r="HZ254" s="182"/>
      <c r="IA254" s="182"/>
      <c r="IB254" s="182"/>
      <c r="IC254" s="182"/>
      <c r="ID254" s="182"/>
      <c r="IE254" s="182"/>
      <c r="IF254" s="182"/>
      <c r="IG254" s="182"/>
      <c r="IH254" s="182"/>
      <c r="II254" s="182"/>
      <c r="IJ254" s="182"/>
      <c r="IK254" s="182"/>
      <c r="IL254" s="182"/>
      <c r="IM254" s="182"/>
      <c r="IN254" s="182"/>
      <c r="IO254" s="182"/>
      <c r="IP254" s="182"/>
      <c r="IQ254" s="182"/>
      <c r="IR254" s="182"/>
      <c r="IS254" s="182"/>
      <c r="IT254" s="182"/>
      <c r="IU254" s="182"/>
      <c r="IV254" s="182"/>
      <c r="IW254" s="182"/>
      <c r="IX254" s="182"/>
      <c r="IY254" s="182"/>
      <c r="IZ254" s="182"/>
      <c r="JA254" s="182"/>
      <c r="JB254" s="182"/>
      <c r="JC254" s="182"/>
      <c r="JD254" s="182"/>
      <c r="JE254" s="182"/>
      <c r="JF254" s="182"/>
      <c r="JG254" s="182"/>
      <c r="JH254" s="182"/>
      <c r="JI254" s="182"/>
      <c r="JJ254" s="182"/>
      <c r="JK254" s="182"/>
      <c r="JL254" s="182"/>
      <c r="JM254" s="182"/>
      <c r="JN254" s="182"/>
      <c r="JO254" s="182"/>
      <c r="JP254" s="182"/>
      <c r="JQ254" s="182"/>
      <c r="JR254" s="182"/>
      <c r="JS254" s="182"/>
      <c r="JT254" s="182"/>
      <c r="JU254" s="182"/>
      <c r="JV254" s="182"/>
      <c r="JW254" s="182"/>
      <c r="JX254" s="182"/>
      <c r="JY254" s="182"/>
      <c r="JZ254" s="182"/>
      <c r="KA254" s="182"/>
      <c r="KB254" s="182"/>
    </row>
    <row r="255" spans="1:288" s="158" customFormat="1" ht="16.5" customHeight="1" thickBot="1" x14ac:dyDescent="0.35">
      <c r="A255" s="180"/>
      <c r="B255" s="581" t="s">
        <v>74</v>
      </c>
      <c r="C255" s="582"/>
      <c r="D255" s="583"/>
      <c r="E255" s="382"/>
      <c r="F255" s="391"/>
      <c r="G255" s="377"/>
      <c r="H255" s="375">
        <f>F255</f>
        <v>0</v>
      </c>
      <c r="I255" s="377"/>
      <c r="J255" s="359"/>
      <c r="K255" s="346"/>
      <c r="AC255" s="182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82"/>
      <c r="AN255" s="182"/>
      <c r="AO255" s="182"/>
      <c r="AP255" s="182"/>
      <c r="AQ255" s="182"/>
      <c r="AR255" s="182"/>
      <c r="AS255" s="182"/>
      <c r="AT255" s="182"/>
      <c r="AU255" s="182"/>
      <c r="AV255" s="182"/>
      <c r="AW255" s="182"/>
      <c r="AX255" s="182"/>
      <c r="AY255" s="182"/>
      <c r="AZ255" s="182"/>
      <c r="BA255" s="182"/>
      <c r="BB255" s="182"/>
      <c r="BC255" s="182"/>
      <c r="BD255" s="182"/>
      <c r="BE255" s="182"/>
      <c r="BF255" s="182"/>
      <c r="BG255" s="182"/>
      <c r="BH255" s="182"/>
      <c r="BI255" s="182"/>
      <c r="BJ255" s="182"/>
      <c r="BK255" s="182"/>
      <c r="BL255" s="182"/>
      <c r="BM255" s="182"/>
      <c r="BN255" s="182"/>
      <c r="BO255" s="182"/>
      <c r="BP255" s="182"/>
      <c r="BQ255" s="182"/>
      <c r="BR255" s="182"/>
      <c r="BS255" s="182"/>
      <c r="BT255" s="182"/>
      <c r="BU255" s="182"/>
      <c r="BV255" s="182"/>
      <c r="BW255" s="182"/>
      <c r="BX255" s="182"/>
      <c r="BY255" s="182"/>
      <c r="BZ255" s="182"/>
      <c r="CA255" s="182"/>
      <c r="CB255" s="182"/>
      <c r="CC255" s="182"/>
      <c r="CD255" s="182"/>
      <c r="CE255" s="182"/>
      <c r="CF255" s="182"/>
      <c r="CG255" s="182"/>
      <c r="CH255" s="182"/>
      <c r="CI255" s="182"/>
      <c r="CJ255" s="182"/>
      <c r="CK255" s="182"/>
      <c r="CL255" s="182"/>
      <c r="CM255" s="182"/>
      <c r="CN255" s="182"/>
      <c r="CO255" s="182"/>
      <c r="CP255" s="182"/>
      <c r="CQ255" s="182"/>
      <c r="CR255" s="182"/>
      <c r="CS255" s="182"/>
      <c r="CT255" s="182"/>
      <c r="CU255" s="182"/>
      <c r="CV255" s="182"/>
      <c r="CW255" s="182"/>
      <c r="CX255" s="182"/>
      <c r="CY255" s="182"/>
      <c r="CZ255" s="182"/>
      <c r="DA255" s="182"/>
      <c r="DB255" s="182"/>
      <c r="DC255" s="182"/>
      <c r="DD255" s="182"/>
      <c r="DE255" s="182"/>
      <c r="DF255" s="182"/>
      <c r="DG255" s="182"/>
      <c r="DH255" s="182"/>
      <c r="DI255" s="182"/>
      <c r="DJ255" s="182"/>
      <c r="DK255" s="182"/>
      <c r="DL255" s="182"/>
      <c r="DM255" s="182"/>
      <c r="DN255" s="182"/>
      <c r="DO255" s="182"/>
      <c r="DP255" s="182"/>
      <c r="DQ255" s="182"/>
      <c r="DR255" s="182"/>
      <c r="DS255" s="182"/>
      <c r="DT255" s="182"/>
      <c r="DU255" s="182"/>
      <c r="DV255" s="182"/>
      <c r="DW255" s="182"/>
      <c r="DX255" s="182"/>
      <c r="DY255" s="182"/>
      <c r="DZ255" s="182"/>
      <c r="EA255" s="182"/>
      <c r="EB255" s="182"/>
      <c r="EC255" s="182"/>
      <c r="ED255" s="182"/>
      <c r="EE255" s="182"/>
      <c r="EF255" s="182"/>
      <c r="EG255" s="182"/>
      <c r="EH255" s="182"/>
      <c r="EI255" s="182"/>
      <c r="EJ255" s="182"/>
      <c r="EK255" s="182"/>
      <c r="EL255" s="182"/>
      <c r="EM255" s="182"/>
      <c r="EN255" s="182"/>
      <c r="EO255" s="182"/>
      <c r="EP255" s="182"/>
      <c r="EQ255" s="182"/>
      <c r="ER255" s="182"/>
      <c r="ES255" s="182"/>
      <c r="ET255" s="182"/>
      <c r="EU255" s="182"/>
      <c r="EV255" s="182"/>
      <c r="EW255" s="182"/>
      <c r="EX255" s="182"/>
      <c r="EY255" s="182"/>
      <c r="EZ255" s="182"/>
      <c r="FA255" s="182"/>
      <c r="FB255" s="182"/>
      <c r="FC255" s="182"/>
      <c r="FD255" s="182"/>
      <c r="FE255" s="182"/>
      <c r="FF255" s="182"/>
      <c r="FG255" s="182"/>
      <c r="FH255" s="182"/>
      <c r="FI255" s="182"/>
      <c r="FJ255" s="182"/>
      <c r="FK255" s="182"/>
      <c r="FL255" s="182"/>
      <c r="FM255" s="182"/>
      <c r="FN255" s="182"/>
      <c r="FO255" s="182"/>
      <c r="FP255" s="182"/>
      <c r="FQ255" s="182"/>
      <c r="FR255" s="182"/>
      <c r="FS255" s="182"/>
      <c r="FT255" s="182"/>
      <c r="FU255" s="182"/>
      <c r="FV255" s="182"/>
      <c r="FW255" s="182"/>
      <c r="FX255" s="182"/>
      <c r="FY255" s="182"/>
      <c r="FZ255" s="182"/>
      <c r="GA255" s="182"/>
      <c r="GB255" s="182"/>
      <c r="GC255" s="182"/>
      <c r="GD255" s="182"/>
      <c r="GE255" s="182"/>
      <c r="GF255" s="182"/>
      <c r="GG255" s="182"/>
      <c r="GH255" s="182"/>
      <c r="GI255" s="182"/>
      <c r="GJ255" s="182"/>
      <c r="GK255" s="182"/>
      <c r="GL255" s="182"/>
      <c r="GM255" s="182"/>
      <c r="GN255" s="182"/>
      <c r="GO255" s="182"/>
      <c r="GP255" s="182"/>
      <c r="GQ255" s="182"/>
      <c r="GR255" s="182"/>
      <c r="GS255" s="182"/>
      <c r="GT255" s="182"/>
      <c r="GU255" s="182"/>
      <c r="GV255" s="182"/>
      <c r="GW255" s="182"/>
      <c r="GX255" s="182"/>
      <c r="GY255" s="182"/>
      <c r="GZ255" s="182"/>
      <c r="HA255" s="182"/>
      <c r="HB255" s="182"/>
      <c r="HC255" s="182"/>
      <c r="HD255" s="182"/>
      <c r="HE255" s="182"/>
      <c r="HF255" s="182"/>
      <c r="HG255" s="182"/>
      <c r="HH255" s="182"/>
      <c r="HI255" s="182"/>
      <c r="HJ255" s="182"/>
      <c r="HK255" s="182"/>
      <c r="HL255" s="182"/>
      <c r="HM255" s="182"/>
      <c r="HN255" s="182"/>
      <c r="HO255" s="182"/>
      <c r="HP255" s="182"/>
      <c r="HQ255" s="182"/>
      <c r="HR255" s="182"/>
      <c r="HS255" s="182"/>
      <c r="HT255" s="182"/>
      <c r="HU255" s="182"/>
      <c r="HV255" s="182"/>
      <c r="HW255" s="182"/>
      <c r="HX255" s="182"/>
      <c r="HY255" s="182"/>
      <c r="HZ255" s="182"/>
      <c r="IA255" s="182"/>
      <c r="IB255" s="182"/>
      <c r="IC255" s="182"/>
      <c r="ID255" s="182"/>
      <c r="IE255" s="182"/>
      <c r="IF255" s="182"/>
      <c r="IG255" s="182"/>
      <c r="IH255" s="182"/>
      <c r="II255" s="182"/>
      <c r="IJ255" s="182"/>
      <c r="IK255" s="182"/>
      <c r="IL255" s="182"/>
      <c r="IM255" s="182"/>
      <c r="IN255" s="182"/>
      <c r="IO255" s="182"/>
      <c r="IP255" s="182"/>
      <c r="IQ255" s="182"/>
      <c r="IR255" s="182"/>
      <c r="IS255" s="182"/>
      <c r="IT255" s="182"/>
      <c r="IU255" s="182"/>
      <c r="IV255" s="182"/>
      <c r="IW255" s="182"/>
      <c r="IX255" s="182"/>
      <c r="IY255" s="182"/>
      <c r="IZ255" s="182"/>
      <c r="JA255" s="182"/>
      <c r="JB255" s="182"/>
      <c r="JC255" s="182"/>
      <c r="JD255" s="182"/>
      <c r="JE255" s="182"/>
      <c r="JF255" s="182"/>
      <c r="JG255" s="182"/>
      <c r="JH255" s="182"/>
      <c r="JI255" s="182"/>
      <c r="JJ255" s="182"/>
      <c r="JK255" s="182"/>
      <c r="JL255" s="182"/>
      <c r="JM255" s="182"/>
      <c r="JN255" s="182"/>
      <c r="JO255" s="182"/>
      <c r="JP255" s="182"/>
      <c r="JQ255" s="182"/>
      <c r="JR255" s="182"/>
      <c r="JS255" s="182"/>
      <c r="JT255" s="182"/>
      <c r="JU255" s="182"/>
      <c r="JV255" s="182"/>
      <c r="JW255" s="182"/>
      <c r="JX255" s="182"/>
      <c r="JY255" s="182"/>
      <c r="JZ255" s="182"/>
      <c r="KA255" s="182"/>
      <c r="KB255" s="182"/>
    </row>
    <row r="256" spans="1:288" s="158" customFormat="1" ht="19" customHeight="1" thickBot="1" x14ac:dyDescent="0.45">
      <c r="A256" s="180"/>
      <c r="B256" s="584" t="s">
        <v>24</v>
      </c>
      <c r="C256" s="585"/>
      <c r="D256" s="586"/>
      <c r="E256" s="392"/>
      <c r="F256" s="393">
        <f>IF(F249&gt;SUM(F250+F253),F249-F250-F251-F252-F253-F254-F255,0)</f>
        <v>0</v>
      </c>
      <c r="G256" s="394">
        <f>G249-G250-G253</f>
        <v>0</v>
      </c>
      <c r="H256" s="395">
        <f>H249-H250-H251-H252-H253-H254-H255</f>
        <v>0</v>
      </c>
      <c r="I256" s="396">
        <f>I249</f>
        <v>0</v>
      </c>
      <c r="J256" s="397"/>
      <c r="K256" s="346"/>
      <c r="L256" s="398"/>
      <c r="M256" s="398"/>
      <c r="N256" s="398"/>
      <c r="O256" s="398"/>
      <c r="P256" s="398"/>
      <c r="Q256" s="398"/>
      <c r="R256" s="398"/>
      <c r="S256" s="398"/>
      <c r="T256" s="398"/>
      <c r="U256" s="398"/>
      <c r="V256" s="398"/>
      <c r="W256" s="398"/>
      <c r="X256" s="398"/>
      <c r="Y256" s="398"/>
      <c r="Z256" s="398"/>
      <c r="AA256" s="398"/>
      <c r="AB256" s="398"/>
      <c r="AC256" s="182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82"/>
      <c r="AN256" s="182"/>
      <c r="AO256" s="182"/>
      <c r="AP256" s="182"/>
      <c r="AQ256" s="182"/>
      <c r="AR256" s="182"/>
      <c r="AS256" s="182"/>
      <c r="AT256" s="182"/>
      <c r="AU256" s="182"/>
      <c r="AV256" s="182"/>
      <c r="AW256" s="182"/>
      <c r="AX256" s="182"/>
      <c r="AY256" s="182"/>
      <c r="AZ256" s="182"/>
      <c r="BA256" s="182"/>
      <c r="BB256" s="182"/>
      <c r="BC256" s="182"/>
      <c r="BD256" s="182"/>
      <c r="BE256" s="182"/>
      <c r="BF256" s="182"/>
      <c r="BG256" s="182"/>
      <c r="BH256" s="182"/>
      <c r="BI256" s="182"/>
      <c r="BJ256" s="182"/>
      <c r="BK256" s="182"/>
      <c r="BL256" s="182"/>
      <c r="BM256" s="182"/>
      <c r="BN256" s="182"/>
      <c r="BO256" s="182"/>
      <c r="BP256" s="182"/>
      <c r="BQ256" s="182"/>
      <c r="BR256" s="182"/>
      <c r="BS256" s="182"/>
      <c r="BT256" s="182"/>
      <c r="BU256" s="182"/>
      <c r="BV256" s="182"/>
      <c r="BW256" s="182"/>
      <c r="BX256" s="182"/>
      <c r="BY256" s="182"/>
      <c r="BZ256" s="182"/>
      <c r="CA256" s="182"/>
      <c r="CB256" s="182"/>
      <c r="CC256" s="182"/>
      <c r="CD256" s="182"/>
      <c r="CE256" s="182"/>
      <c r="CF256" s="182"/>
      <c r="CG256" s="182"/>
      <c r="CH256" s="182"/>
      <c r="CI256" s="182"/>
      <c r="CJ256" s="182"/>
      <c r="CK256" s="182"/>
      <c r="CL256" s="182"/>
      <c r="CM256" s="182"/>
      <c r="CN256" s="182"/>
      <c r="CO256" s="182"/>
      <c r="CP256" s="182"/>
      <c r="CQ256" s="182"/>
      <c r="CR256" s="182"/>
      <c r="CS256" s="182"/>
      <c r="CT256" s="182"/>
      <c r="CU256" s="182"/>
      <c r="CV256" s="182"/>
      <c r="CW256" s="182"/>
      <c r="CX256" s="182"/>
      <c r="CY256" s="182"/>
      <c r="CZ256" s="182"/>
      <c r="DA256" s="182"/>
      <c r="DB256" s="182"/>
      <c r="DC256" s="182"/>
      <c r="DD256" s="182"/>
      <c r="DE256" s="182"/>
      <c r="DF256" s="182"/>
      <c r="DG256" s="182"/>
      <c r="DH256" s="182"/>
      <c r="DI256" s="182"/>
      <c r="DJ256" s="182"/>
      <c r="DK256" s="182"/>
      <c r="DL256" s="182"/>
      <c r="DM256" s="182"/>
      <c r="DN256" s="182"/>
      <c r="DO256" s="182"/>
      <c r="DP256" s="182"/>
      <c r="DQ256" s="182"/>
      <c r="DR256" s="182"/>
      <c r="DS256" s="182"/>
      <c r="DT256" s="182"/>
      <c r="DU256" s="182"/>
      <c r="DV256" s="182"/>
      <c r="DW256" s="182"/>
      <c r="DX256" s="182"/>
      <c r="DY256" s="182"/>
      <c r="DZ256" s="182"/>
      <c r="EA256" s="182"/>
      <c r="EB256" s="182"/>
      <c r="EC256" s="182"/>
      <c r="ED256" s="182"/>
      <c r="EE256" s="182"/>
      <c r="EF256" s="182"/>
      <c r="EG256" s="182"/>
      <c r="EH256" s="182"/>
      <c r="EI256" s="182"/>
      <c r="EJ256" s="182"/>
      <c r="EK256" s="182"/>
      <c r="EL256" s="182"/>
      <c r="EM256" s="182"/>
      <c r="EN256" s="182"/>
      <c r="EO256" s="182"/>
      <c r="EP256" s="182"/>
      <c r="EQ256" s="182"/>
      <c r="ER256" s="182"/>
      <c r="ES256" s="182"/>
      <c r="ET256" s="182"/>
      <c r="EU256" s="182"/>
      <c r="EV256" s="182"/>
      <c r="EW256" s="182"/>
      <c r="EX256" s="182"/>
      <c r="EY256" s="182"/>
      <c r="EZ256" s="182"/>
      <c r="FA256" s="182"/>
      <c r="FB256" s="182"/>
      <c r="FC256" s="182"/>
      <c r="FD256" s="182"/>
      <c r="FE256" s="182"/>
      <c r="FF256" s="182"/>
      <c r="FG256" s="182"/>
      <c r="FH256" s="182"/>
      <c r="FI256" s="182"/>
      <c r="FJ256" s="182"/>
      <c r="FK256" s="182"/>
      <c r="FL256" s="182"/>
      <c r="FM256" s="182"/>
      <c r="FN256" s="182"/>
      <c r="FO256" s="182"/>
      <c r="FP256" s="182"/>
      <c r="FQ256" s="182"/>
      <c r="FR256" s="182"/>
      <c r="FS256" s="182"/>
      <c r="FT256" s="182"/>
      <c r="FU256" s="182"/>
      <c r="FV256" s="182"/>
      <c r="FW256" s="182"/>
      <c r="FX256" s="182"/>
      <c r="FY256" s="182"/>
      <c r="FZ256" s="182"/>
      <c r="GA256" s="182"/>
      <c r="GB256" s="182"/>
      <c r="GC256" s="182"/>
      <c r="GD256" s="182"/>
      <c r="GE256" s="182"/>
      <c r="GF256" s="182"/>
      <c r="GG256" s="182"/>
      <c r="GH256" s="182"/>
      <c r="GI256" s="182"/>
      <c r="GJ256" s="182"/>
      <c r="GK256" s="182"/>
      <c r="GL256" s="182"/>
      <c r="GM256" s="182"/>
      <c r="GN256" s="182"/>
      <c r="GO256" s="182"/>
      <c r="GP256" s="182"/>
      <c r="GQ256" s="182"/>
      <c r="GR256" s="182"/>
      <c r="GS256" s="182"/>
      <c r="GT256" s="182"/>
      <c r="GU256" s="182"/>
      <c r="GV256" s="182"/>
      <c r="GW256" s="182"/>
      <c r="GX256" s="182"/>
      <c r="GY256" s="182"/>
      <c r="GZ256" s="182"/>
      <c r="HA256" s="182"/>
      <c r="HB256" s="182"/>
      <c r="HC256" s="182"/>
      <c r="HD256" s="182"/>
      <c r="HE256" s="182"/>
      <c r="HF256" s="182"/>
      <c r="HG256" s="182"/>
      <c r="HH256" s="182"/>
      <c r="HI256" s="182"/>
      <c r="HJ256" s="182"/>
      <c r="HK256" s="182"/>
      <c r="HL256" s="182"/>
      <c r="HM256" s="182"/>
      <c r="HN256" s="182"/>
      <c r="HO256" s="182"/>
      <c r="HP256" s="182"/>
      <c r="HQ256" s="182"/>
      <c r="HR256" s="182"/>
      <c r="HS256" s="182"/>
      <c r="HT256" s="182"/>
      <c r="HU256" s="182"/>
      <c r="HV256" s="182"/>
      <c r="HW256" s="182"/>
      <c r="HX256" s="182"/>
      <c r="HY256" s="182"/>
      <c r="HZ256" s="182"/>
      <c r="IA256" s="182"/>
      <c r="IB256" s="182"/>
      <c r="IC256" s="182"/>
      <c r="ID256" s="182"/>
      <c r="IE256" s="182"/>
      <c r="IF256" s="182"/>
      <c r="IG256" s="182"/>
      <c r="IH256" s="182"/>
      <c r="II256" s="182"/>
      <c r="IJ256" s="182"/>
      <c r="IK256" s="182"/>
      <c r="IL256" s="182"/>
      <c r="IM256" s="182"/>
      <c r="IN256" s="182"/>
      <c r="IO256" s="182"/>
      <c r="IP256" s="182"/>
      <c r="IQ256" s="182"/>
      <c r="IR256" s="182"/>
      <c r="IS256" s="182"/>
      <c r="IT256" s="182"/>
      <c r="IU256" s="182"/>
      <c r="IV256" s="182"/>
      <c r="IW256" s="182"/>
      <c r="IX256" s="182"/>
      <c r="IY256" s="182"/>
      <c r="IZ256" s="182"/>
      <c r="JA256" s="182"/>
      <c r="JB256" s="182"/>
      <c r="JC256" s="182"/>
      <c r="JD256" s="182"/>
      <c r="JE256" s="182"/>
      <c r="JF256" s="182"/>
      <c r="JG256" s="182"/>
      <c r="JH256" s="182"/>
      <c r="JI256" s="182"/>
      <c r="JJ256" s="182"/>
      <c r="JK256" s="182"/>
      <c r="JL256" s="182"/>
      <c r="JM256" s="182"/>
      <c r="JN256" s="182"/>
      <c r="JO256" s="182"/>
      <c r="JP256" s="182"/>
      <c r="JQ256" s="182"/>
      <c r="JR256" s="182"/>
      <c r="JS256" s="182"/>
      <c r="JT256" s="182"/>
      <c r="JU256" s="182"/>
      <c r="JV256" s="182"/>
      <c r="JW256" s="182"/>
      <c r="JX256" s="182"/>
      <c r="JY256" s="182"/>
      <c r="JZ256" s="182"/>
      <c r="KA256" s="182"/>
      <c r="KB256" s="182"/>
    </row>
    <row r="257" spans="1:28" x14ac:dyDescent="0.25">
      <c r="D257" s="401"/>
      <c r="E257" s="401"/>
      <c r="F257" s="401"/>
      <c r="I257" s="360"/>
      <c r="J257" s="360"/>
      <c r="L257" s="398"/>
      <c r="M257" s="398"/>
      <c r="N257" s="398"/>
      <c r="O257" s="398"/>
      <c r="P257" s="398"/>
      <c r="Q257" s="398"/>
      <c r="R257" s="398"/>
      <c r="S257" s="398"/>
      <c r="T257" s="398"/>
      <c r="U257" s="398"/>
      <c r="V257" s="398"/>
      <c r="W257" s="398"/>
      <c r="X257" s="398"/>
      <c r="Y257" s="398"/>
      <c r="Z257" s="398"/>
      <c r="AA257" s="398"/>
      <c r="AB257" s="398"/>
    </row>
    <row r="258" spans="1:28" ht="13" thickBot="1" x14ac:dyDescent="0.3">
      <c r="I258" s="360"/>
      <c r="J258" s="360"/>
    </row>
    <row r="259" spans="1:28" ht="13" customHeight="1" x14ac:dyDescent="0.25">
      <c r="A259" s="402"/>
      <c r="B259" s="587"/>
      <c r="C259" s="588"/>
      <c r="D259" s="403" t="s">
        <v>16</v>
      </c>
      <c r="I259" s="360"/>
      <c r="J259" s="360"/>
    </row>
    <row r="260" spans="1:28" ht="13" customHeight="1" x14ac:dyDescent="0.3">
      <c r="A260" s="402"/>
      <c r="B260" s="589" t="s">
        <v>17</v>
      </c>
      <c r="C260" s="590"/>
      <c r="D260" s="404" t="str">
        <f>IF(SUM('7990NTP-P'!E84-'7990NTP-P'!D84-'7990NTP-P'!C84)=SUM(E225:E231),"OKAY","Error")</f>
        <v>OKAY</v>
      </c>
    </row>
    <row r="261" spans="1:28" ht="13" customHeight="1" x14ac:dyDescent="0.3">
      <c r="A261" s="402"/>
      <c r="B261" s="589" t="s">
        <v>18</v>
      </c>
      <c r="C261" s="590"/>
      <c r="D261" s="404" t="str">
        <f>IF('7990NTP-P'!C84=SUM('FL Info'!E233:E239),"OKAY","Error")</f>
        <v>OKAY</v>
      </c>
    </row>
    <row r="262" spans="1:28" ht="13" customHeight="1" x14ac:dyDescent="0.3">
      <c r="A262" s="402"/>
      <c r="B262" s="589" t="s">
        <v>46</v>
      </c>
      <c r="C262" s="590"/>
      <c r="D262" s="404" t="str">
        <f>IF('7990NTP-P'!D84=SUM('FL Info'!E241:E247),"OKAY","Error")</f>
        <v>OKAY</v>
      </c>
    </row>
    <row r="263" spans="1:28" ht="13" customHeight="1" x14ac:dyDescent="0.3">
      <c r="A263" s="402"/>
      <c r="B263" s="589" t="s">
        <v>19</v>
      </c>
      <c r="C263" s="590"/>
      <c r="D263" s="405" t="str">
        <f>IF(F249='7990NTP-P'!H94,"OKAY","Error")</f>
        <v>OKAY</v>
      </c>
    </row>
    <row r="264" spans="1:28" ht="13" customHeight="1" thickBot="1" x14ac:dyDescent="0.35">
      <c r="A264" s="402"/>
      <c r="B264" s="591" t="s">
        <v>20</v>
      </c>
      <c r="C264" s="592"/>
      <c r="D264" s="406" t="str">
        <f>IF(F256=F249-SUM(F250:F255),"OKAY","Error")</f>
        <v>OKAY</v>
      </c>
    </row>
    <row r="265" spans="1:28" x14ac:dyDescent="0.25">
      <c r="C265" s="407"/>
    </row>
    <row r="268" spans="1:28" ht="13" thickBot="1" x14ac:dyDescent="0.3"/>
    <row r="269" spans="1:28" ht="30" customHeight="1" thickBot="1" x14ac:dyDescent="0.35">
      <c r="B269" s="593" t="s">
        <v>276</v>
      </c>
      <c r="C269" s="594"/>
      <c r="D269" s="595"/>
      <c r="E269" s="408" t="s">
        <v>277</v>
      </c>
      <c r="F269" s="409" t="s">
        <v>278</v>
      </c>
      <c r="H269" s="410"/>
      <c r="I269" s="410"/>
      <c r="J269" s="410"/>
    </row>
    <row r="270" spans="1:28" ht="15.5" hidden="1" thickBot="1" x14ac:dyDescent="0.3">
      <c r="B270" s="411" t="s">
        <v>279</v>
      </c>
      <c r="C270" s="412"/>
      <c r="D270" s="360"/>
      <c r="E270" s="413"/>
      <c r="F270" s="414"/>
      <c r="G270" s="415"/>
      <c r="H270" s="416"/>
      <c r="I270" s="416"/>
      <c r="J270" s="416"/>
    </row>
    <row r="271" spans="1:28" ht="15.5" hidden="1" x14ac:dyDescent="0.35">
      <c r="B271" s="417" t="s">
        <v>280</v>
      </c>
      <c r="C271" s="412"/>
      <c r="D271" s="360"/>
      <c r="E271" s="418"/>
      <c r="F271" s="419"/>
      <c r="G271" s="420"/>
      <c r="H271" s="421"/>
      <c r="I271" s="421"/>
      <c r="J271" s="421"/>
    </row>
    <row r="272" spans="1:28" ht="15.5" hidden="1" x14ac:dyDescent="0.35">
      <c r="B272" s="422" t="s">
        <v>281</v>
      </c>
      <c r="C272" s="412"/>
      <c r="D272" s="360"/>
      <c r="E272" s="423"/>
      <c r="F272" s="424"/>
      <c r="G272" s="420"/>
      <c r="H272" s="421"/>
      <c r="I272" s="421"/>
      <c r="J272" s="421"/>
    </row>
    <row r="273" spans="2:10" ht="15.5" hidden="1" x14ac:dyDescent="0.35">
      <c r="B273" s="422" t="s">
        <v>282</v>
      </c>
      <c r="C273" s="412"/>
      <c r="D273" s="360"/>
      <c r="E273" s="423"/>
      <c r="F273" s="424"/>
      <c r="G273" s="420"/>
      <c r="H273" s="421"/>
      <c r="I273" s="421"/>
      <c r="J273" s="421"/>
    </row>
    <row r="274" spans="2:10" ht="15.5" hidden="1" x14ac:dyDescent="0.35">
      <c r="B274" s="425" t="s">
        <v>283</v>
      </c>
      <c r="C274" s="412"/>
      <c r="D274" s="360"/>
      <c r="E274" s="426"/>
      <c r="F274" s="427"/>
      <c r="G274" s="420"/>
      <c r="H274" s="421"/>
      <c r="I274" s="421"/>
      <c r="J274" s="421"/>
    </row>
    <row r="275" spans="2:10" ht="15.5" hidden="1" x14ac:dyDescent="0.35">
      <c r="B275" s="425" t="s">
        <v>270</v>
      </c>
      <c r="C275" s="412"/>
      <c r="D275" s="360"/>
      <c r="E275" s="426"/>
      <c r="F275" s="428"/>
      <c r="G275" s="420"/>
      <c r="H275" s="421"/>
      <c r="I275" s="421"/>
      <c r="J275" s="421"/>
    </row>
    <row r="276" spans="2:10" ht="15.5" hidden="1" x14ac:dyDescent="0.35">
      <c r="B276" s="425" t="s">
        <v>271</v>
      </c>
      <c r="C276" s="412"/>
      <c r="D276" s="360"/>
      <c r="E276" s="426"/>
      <c r="F276" s="428"/>
      <c r="G276" s="420"/>
      <c r="H276" s="421"/>
      <c r="I276" s="421"/>
      <c r="J276" s="421"/>
    </row>
    <row r="277" spans="2:10" ht="15.5" hidden="1" x14ac:dyDescent="0.35">
      <c r="B277" s="425" t="s">
        <v>272</v>
      </c>
      <c r="C277" s="412"/>
      <c r="D277" s="360"/>
      <c r="E277" s="426"/>
      <c r="F277" s="428"/>
      <c r="G277" s="420"/>
      <c r="H277" s="421"/>
      <c r="I277" s="421"/>
      <c r="J277" s="421"/>
    </row>
    <row r="278" spans="2:10" ht="15.5" hidden="1" x14ac:dyDescent="0.35">
      <c r="B278" s="425" t="s">
        <v>269</v>
      </c>
      <c r="C278" s="412"/>
      <c r="D278" s="360"/>
      <c r="E278" s="429"/>
      <c r="F278" s="428"/>
      <c r="G278" s="420"/>
      <c r="H278" s="421"/>
      <c r="I278" s="421"/>
      <c r="J278" s="421"/>
    </row>
    <row r="279" spans="2:10" ht="15.5" thickBot="1" x14ac:dyDescent="0.3">
      <c r="B279" s="596" t="s">
        <v>284</v>
      </c>
      <c r="C279" s="597"/>
      <c r="D279" s="597"/>
      <c r="E279" s="597"/>
      <c r="F279" s="598"/>
      <c r="G279" s="415"/>
      <c r="H279" s="430"/>
      <c r="I279" s="430"/>
      <c r="J279" s="430"/>
    </row>
    <row r="280" spans="2:10" ht="30.5" customHeight="1" x14ac:dyDescent="0.35">
      <c r="B280" s="599" t="s">
        <v>296</v>
      </c>
      <c r="C280" s="600"/>
      <c r="D280" s="601"/>
      <c r="E280" s="431">
        <f>+G256</f>
        <v>0</v>
      </c>
      <c r="F280" s="432"/>
      <c r="G280" s="346"/>
      <c r="H280" s="433"/>
      <c r="I280" s="433"/>
      <c r="J280" s="433"/>
    </row>
    <row r="281" spans="2:10" ht="30.5" customHeight="1" x14ac:dyDescent="0.35">
      <c r="B281" s="602" t="s">
        <v>297</v>
      </c>
      <c r="C281" s="603"/>
      <c r="D281" s="604"/>
      <c r="E281" s="434">
        <f>+H256</f>
        <v>0</v>
      </c>
      <c r="F281" s="435"/>
      <c r="G281" s="346"/>
      <c r="H281" s="436"/>
      <c r="I281" s="436"/>
      <c r="J281" s="436"/>
    </row>
    <row r="282" spans="2:10" ht="30.5" customHeight="1" x14ac:dyDescent="0.35">
      <c r="B282" s="602" t="s">
        <v>298</v>
      </c>
      <c r="C282" s="603"/>
      <c r="D282" s="604"/>
      <c r="E282" s="434">
        <f>+I256</f>
        <v>0</v>
      </c>
      <c r="F282" s="435"/>
      <c r="H282" s="421"/>
      <c r="I282" s="421"/>
      <c r="J282" s="421"/>
    </row>
    <row r="283" spans="2:10" ht="17.5" customHeight="1" x14ac:dyDescent="0.35">
      <c r="B283" s="602" t="s">
        <v>398</v>
      </c>
      <c r="C283" s="603"/>
      <c r="D283" s="604"/>
      <c r="E283" s="437">
        <f>SUM(E281:E282)</f>
        <v>0</v>
      </c>
      <c r="F283" s="435"/>
      <c r="H283" s="421"/>
      <c r="I283" s="421"/>
      <c r="J283" s="421"/>
    </row>
    <row r="284" spans="2:10" ht="17.5" customHeight="1" x14ac:dyDescent="0.35">
      <c r="B284" s="605" t="s">
        <v>285</v>
      </c>
      <c r="C284" s="606"/>
      <c r="D284" s="607"/>
      <c r="E284" s="438">
        <f>+F250+F251+F252</f>
        <v>0</v>
      </c>
      <c r="F284" s="435"/>
      <c r="H284" s="421"/>
      <c r="I284" s="421"/>
      <c r="J284" s="421"/>
    </row>
    <row r="285" spans="2:10" ht="17.5" customHeight="1" x14ac:dyDescent="0.35">
      <c r="B285" s="605" t="s">
        <v>286</v>
      </c>
      <c r="C285" s="606"/>
      <c r="D285" s="607"/>
      <c r="E285" s="438">
        <f>+F253+F254+F255</f>
        <v>0</v>
      </c>
      <c r="F285" s="435"/>
      <c r="H285" s="421"/>
      <c r="I285" s="421"/>
      <c r="J285" s="421"/>
    </row>
    <row r="286" spans="2:10" ht="17.5" customHeight="1" x14ac:dyDescent="0.35">
      <c r="B286" s="605" t="s">
        <v>287</v>
      </c>
      <c r="C286" s="606"/>
      <c r="D286" s="607"/>
      <c r="E286" s="439">
        <f>+'7990NTP-P'!E77</f>
        <v>0</v>
      </c>
      <c r="F286" s="435"/>
      <c r="H286" s="421"/>
      <c r="I286" s="421"/>
      <c r="J286" s="421"/>
    </row>
    <row r="287" spans="2:10" ht="17.5" customHeight="1" x14ac:dyDescent="0.35">
      <c r="B287" s="605" t="s">
        <v>288</v>
      </c>
      <c r="C287" s="606"/>
      <c r="D287" s="607"/>
      <c r="E287" s="439">
        <f>+'7990NTP-P'!E78</f>
        <v>0</v>
      </c>
      <c r="F287" s="435"/>
      <c r="H287" s="421"/>
      <c r="I287" s="421"/>
      <c r="J287" s="421"/>
    </row>
    <row r="288" spans="2:10" ht="17.5" customHeight="1" x14ac:dyDescent="0.35">
      <c r="B288" s="605" t="s">
        <v>289</v>
      </c>
      <c r="C288" s="606"/>
      <c r="D288" s="607"/>
      <c r="E288" s="439">
        <f>+'7990NTP-P'!E79</f>
        <v>0</v>
      </c>
      <c r="F288" s="435"/>
      <c r="H288" s="421"/>
      <c r="I288" s="421"/>
      <c r="J288" s="421"/>
    </row>
    <row r="289" spans="2:10" ht="17.5" customHeight="1" x14ac:dyDescent="0.35">
      <c r="B289" s="605" t="s">
        <v>270</v>
      </c>
      <c r="C289" s="606"/>
      <c r="D289" s="607"/>
      <c r="E289" s="439">
        <f>+'7990NTP-P'!E80</f>
        <v>0</v>
      </c>
      <c r="F289" s="440"/>
      <c r="H289" s="421"/>
      <c r="I289" s="421"/>
      <c r="J289" s="421"/>
    </row>
    <row r="290" spans="2:10" ht="17.5" customHeight="1" x14ac:dyDescent="0.35">
      <c r="B290" s="605" t="s">
        <v>271</v>
      </c>
      <c r="C290" s="606"/>
      <c r="D290" s="607"/>
      <c r="E290" s="439">
        <f>+'7990NTP-P'!E81</f>
        <v>0</v>
      </c>
      <c r="F290" s="440"/>
      <c r="H290" s="421"/>
      <c r="I290" s="421"/>
      <c r="J290" s="421"/>
    </row>
    <row r="291" spans="2:10" ht="17.5" customHeight="1" x14ac:dyDescent="0.35">
      <c r="B291" s="605" t="s">
        <v>272</v>
      </c>
      <c r="C291" s="606"/>
      <c r="D291" s="607"/>
      <c r="E291" s="439">
        <f>+'7990NTP-P'!E82</f>
        <v>0</v>
      </c>
      <c r="F291" s="440"/>
      <c r="H291" s="421"/>
      <c r="I291" s="421"/>
      <c r="J291" s="421"/>
    </row>
    <row r="292" spans="2:10" ht="17.5" customHeight="1" x14ac:dyDescent="0.35">
      <c r="B292" s="608" t="s">
        <v>269</v>
      </c>
      <c r="C292" s="609"/>
      <c r="D292" s="610"/>
      <c r="E292" s="439">
        <f>+'7990NTP-P'!E83</f>
        <v>0</v>
      </c>
      <c r="F292" s="440"/>
      <c r="G292" s="441"/>
      <c r="H292" s="421"/>
      <c r="I292" s="421"/>
      <c r="J292" s="421"/>
    </row>
    <row r="293" spans="2:10" ht="16" thickBot="1" x14ac:dyDescent="0.4">
      <c r="B293" s="611"/>
      <c r="C293" s="612"/>
      <c r="D293" s="612"/>
      <c r="E293" s="442"/>
      <c r="F293" s="443"/>
      <c r="G293" s="420"/>
      <c r="H293" s="421"/>
      <c r="I293" s="421"/>
      <c r="J293" s="421"/>
    </row>
    <row r="294" spans="2:10" ht="15.5" thickBot="1" x14ac:dyDescent="0.3">
      <c r="B294" s="596" t="s">
        <v>290</v>
      </c>
      <c r="C294" s="597"/>
      <c r="D294" s="597"/>
      <c r="E294" s="597"/>
      <c r="F294" s="598"/>
      <c r="G294" s="415"/>
      <c r="H294" s="416"/>
      <c r="I294" s="416"/>
      <c r="J294" s="416"/>
    </row>
    <row r="295" spans="2:10" ht="15" x14ac:dyDescent="0.3">
      <c r="B295" s="613" t="s">
        <v>291</v>
      </c>
      <c r="C295" s="614"/>
      <c r="D295" s="615"/>
      <c r="E295" s="444" t="s">
        <v>292</v>
      </c>
      <c r="F295" s="445" t="s">
        <v>293</v>
      </c>
      <c r="H295" s="158"/>
      <c r="I295" s="158"/>
      <c r="J295" s="158"/>
    </row>
    <row r="296" spans="2:10" ht="15.5" x14ac:dyDescent="0.35">
      <c r="B296" s="622" t="s">
        <v>8</v>
      </c>
      <c r="C296" s="623"/>
      <c r="D296" s="624"/>
      <c r="E296" s="446">
        <v>15.29</v>
      </c>
      <c r="F296" s="447">
        <f>'7990NTP-P'!D87</f>
        <v>15.29</v>
      </c>
      <c r="H296" s="158"/>
      <c r="I296" s="158"/>
      <c r="J296" s="158"/>
    </row>
    <row r="297" spans="2:10" ht="15.5" x14ac:dyDescent="0.35">
      <c r="B297" s="622" t="s">
        <v>9</v>
      </c>
      <c r="C297" s="623"/>
      <c r="D297" s="624"/>
      <c r="E297" s="446">
        <v>23.84</v>
      </c>
      <c r="F297" s="447">
        <f>'7990NTP-P'!D88</f>
        <v>23.84</v>
      </c>
      <c r="H297" s="158"/>
      <c r="I297" s="158"/>
      <c r="J297" s="158"/>
    </row>
    <row r="298" spans="2:10" ht="15.5" x14ac:dyDescent="0.35">
      <c r="B298" s="622" t="s">
        <v>10</v>
      </c>
      <c r="C298" s="623"/>
      <c r="D298" s="624"/>
      <c r="E298" s="446">
        <v>6.09</v>
      </c>
      <c r="F298" s="447">
        <f>'7990NTP-P'!D89</f>
        <v>6.09</v>
      </c>
      <c r="H298" s="158"/>
      <c r="I298" s="158"/>
      <c r="J298" s="158"/>
    </row>
    <row r="299" spans="2:10" ht="15.5" x14ac:dyDescent="0.35">
      <c r="B299" s="616" t="s">
        <v>270</v>
      </c>
      <c r="C299" s="617"/>
      <c r="D299" s="618"/>
      <c r="E299" s="468">
        <v>34.58</v>
      </c>
      <c r="F299" s="447">
        <f>'7990NTP-P'!D90</f>
        <v>34.58</v>
      </c>
      <c r="H299" s="158"/>
      <c r="I299" s="158"/>
      <c r="J299" s="158"/>
    </row>
    <row r="300" spans="2:10" ht="15.5" x14ac:dyDescent="0.35">
      <c r="B300" s="616" t="s">
        <v>271</v>
      </c>
      <c r="C300" s="617"/>
      <c r="D300" s="618"/>
      <c r="E300" s="468">
        <v>36.33</v>
      </c>
      <c r="F300" s="447">
        <f>'7990NTP-P'!D91</f>
        <v>36.33</v>
      </c>
      <c r="H300" s="158"/>
      <c r="I300" s="158"/>
      <c r="J300" s="158"/>
    </row>
    <row r="301" spans="2:10" ht="15.5" x14ac:dyDescent="0.35">
      <c r="B301" s="616" t="s">
        <v>272</v>
      </c>
      <c r="C301" s="617"/>
      <c r="D301" s="618"/>
      <c r="E301" s="446">
        <v>10.37</v>
      </c>
      <c r="F301" s="447">
        <f>'7990NTP-P'!D92</f>
        <v>10.37</v>
      </c>
      <c r="H301" s="158"/>
      <c r="I301" s="158"/>
      <c r="J301" s="158"/>
    </row>
    <row r="302" spans="2:10" ht="16" thickBot="1" x14ac:dyDescent="0.4">
      <c r="B302" s="619" t="s">
        <v>269</v>
      </c>
      <c r="C302" s="620"/>
      <c r="D302" s="621"/>
      <c r="E302" s="448">
        <v>144.66</v>
      </c>
      <c r="F302" s="449">
        <f>'7990NTP-P'!D93</f>
        <v>144.66</v>
      </c>
      <c r="H302" s="158"/>
      <c r="I302" s="158"/>
      <c r="J302" s="158"/>
    </row>
    <row r="303" spans="2:10" x14ac:dyDescent="0.25">
      <c r="B303" s="450"/>
      <c r="C303" s="450"/>
      <c r="D303" s="450"/>
      <c r="E303" s="450"/>
      <c r="F303" s="450"/>
      <c r="G303" s="450"/>
      <c r="H303" s="451"/>
      <c r="I303" s="452"/>
      <c r="J303" s="452"/>
    </row>
    <row r="304" spans="2:10" ht="13" x14ac:dyDescent="0.3">
      <c r="B304" s="543" t="s">
        <v>294</v>
      </c>
      <c r="C304" s="543"/>
      <c r="D304" s="543"/>
      <c r="E304" s="543"/>
      <c r="F304" s="543"/>
      <c r="G304" s="543"/>
      <c r="H304" s="543"/>
      <c r="I304" s="453"/>
      <c r="J304" s="453"/>
    </row>
    <row r="305" spans="2:10" ht="13" x14ac:dyDescent="0.3">
      <c r="B305" s="543"/>
      <c r="C305" s="543"/>
      <c r="D305" s="543"/>
      <c r="E305" s="543"/>
      <c r="F305" s="543"/>
      <c r="G305" s="543"/>
      <c r="H305" s="543"/>
      <c r="I305" s="453"/>
      <c r="J305" s="453"/>
    </row>
    <row r="306" spans="2:10" ht="13" x14ac:dyDescent="0.3">
      <c r="B306" s="454" t="s">
        <v>295</v>
      </c>
      <c r="C306" s="454"/>
      <c r="D306" s="450"/>
      <c r="E306" s="450"/>
      <c r="F306" s="450"/>
      <c r="G306" s="450"/>
      <c r="H306" s="451"/>
      <c r="I306" s="452"/>
      <c r="J306" s="452"/>
    </row>
    <row r="307" spans="2:10" x14ac:dyDescent="0.25">
      <c r="I307" s="160"/>
      <c r="J307" s="160"/>
    </row>
  </sheetData>
  <sheetProtection algorithmName="SHA-512" hashValue="66E8U7F2g+0xe3+6nujy7WL/xKQqGi04qjxmyNtnZEK26lhAzsBP8oS90LtON2ZB9vBdW2QKzC+J0xtGYbH7BQ==" saltValue="x+/feML+3BahuqR20+JDLQ==" spinCount="100000" sheet="1" objects="1" scenarios="1"/>
  <mergeCells count="74">
    <mergeCell ref="B301:D301"/>
    <mergeCell ref="B302:D302"/>
    <mergeCell ref="B294:F294"/>
    <mergeCell ref="B296:D296"/>
    <mergeCell ref="B297:D297"/>
    <mergeCell ref="B298:D298"/>
    <mergeCell ref="B299:D299"/>
    <mergeCell ref="B300:D300"/>
    <mergeCell ref="B290:D290"/>
    <mergeCell ref="B291:D291"/>
    <mergeCell ref="B292:D292"/>
    <mergeCell ref="B293:D293"/>
    <mergeCell ref="B295:D295"/>
    <mergeCell ref="B285:D285"/>
    <mergeCell ref="B286:D286"/>
    <mergeCell ref="B287:D287"/>
    <mergeCell ref="B288:D288"/>
    <mergeCell ref="B289:D289"/>
    <mergeCell ref="B280:D280"/>
    <mergeCell ref="B281:D281"/>
    <mergeCell ref="B282:D282"/>
    <mergeCell ref="B283:D283"/>
    <mergeCell ref="B284:D284"/>
    <mergeCell ref="B262:C262"/>
    <mergeCell ref="B263:C263"/>
    <mergeCell ref="B264:C264"/>
    <mergeCell ref="B269:D269"/>
    <mergeCell ref="B279:F279"/>
    <mergeCell ref="B255:D255"/>
    <mergeCell ref="B256:D256"/>
    <mergeCell ref="B259:C259"/>
    <mergeCell ref="B260:C260"/>
    <mergeCell ref="B261:C261"/>
    <mergeCell ref="B250:D250"/>
    <mergeCell ref="B251:D251"/>
    <mergeCell ref="B252:D252"/>
    <mergeCell ref="B253:D253"/>
    <mergeCell ref="B254:D254"/>
    <mergeCell ref="B245:D245"/>
    <mergeCell ref="B246:D246"/>
    <mergeCell ref="B247:D247"/>
    <mergeCell ref="B248:D248"/>
    <mergeCell ref="B249:D249"/>
    <mergeCell ref="B240:D240"/>
    <mergeCell ref="B241:D241"/>
    <mergeCell ref="B242:D242"/>
    <mergeCell ref="B243:D243"/>
    <mergeCell ref="B244:D244"/>
    <mergeCell ref="B235:D235"/>
    <mergeCell ref="B236:D236"/>
    <mergeCell ref="B237:D237"/>
    <mergeCell ref="B238:D238"/>
    <mergeCell ref="B239:D239"/>
    <mergeCell ref="B2:D2"/>
    <mergeCell ref="B3:D3"/>
    <mergeCell ref="B4:D4"/>
    <mergeCell ref="B203:D203"/>
    <mergeCell ref="B209:D209"/>
    <mergeCell ref="B304:H305"/>
    <mergeCell ref="B13:C13"/>
    <mergeCell ref="B6:E6"/>
    <mergeCell ref="B7:E7"/>
    <mergeCell ref="B223:D223"/>
    <mergeCell ref="B224:D224"/>
    <mergeCell ref="B225:D225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</mergeCells>
  <conditionalFormatting sqref="B295">
    <cfRule type="expression" dxfId="0" priority="5" stopIfTrue="1">
      <formula>OR(ABS(#REF!-$E295)&gt;=1,AND(OR(ABS(#REF!-#REF!)&gt;=1,ABS(#REF!-$E295)&gt;=1),OR(MIN(#REF!,#REF!,#REF!)&lt;&gt;0,MAX(#REF!,#REF!,#REF!)&lt;&gt;0)))</formula>
    </cfRule>
  </conditionalFormatting>
  <dataValidations count="10">
    <dataValidation type="whole" operator="greaterThan" allowBlank="1" showInputMessage="1" showErrorMessage="1" sqref="C222:G222" xr:uid="{00000000-0002-0000-0100-000000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F285" xr:uid="{00000000-0002-0000-0100-000001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F281 G293 F283" xr:uid="{00000000-0002-0000-0100-000002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71" xr:uid="{00000000-0002-0000-0100-000003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73:G278" xr:uid="{00000000-0002-0000-0100-000004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F284" xr:uid="{00000000-0002-0000-0100-000005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F280" xr:uid="{00000000-0002-0000-0100-000006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G272" xr:uid="{00000000-0002-0000-01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F286:F292" xr:uid="{00000000-0002-0000-0100-000008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F282" xr:uid="{00000000-0002-0000-0100-000009000000}">
      <formula1>2</formula1>
    </dataValidation>
  </dataValidations>
  <pageMargins left="0.7" right="0.7" top="0.5" bottom="0.5" header="0.3" footer="0.3"/>
  <pageSetup scale="10" orientation="portrait" r:id="rId1"/>
  <headerFooter>
    <oddFooter>&amp;LDHCS 5994 (04/15) 
&amp;F - &amp;A</oddFooter>
  </headerFooter>
  <rowBreaks count="1" manualBreakCount="1">
    <brk id="221" max="16" man="1"/>
  </rowBreaks>
  <ignoredErrors>
    <ignoredError sqref="A199 A206 A219" numberStoredAsText="1"/>
    <ignoredError sqref="H176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2F438DACE003469E04AF99092F4455" ma:contentTypeVersion="12" ma:contentTypeDescription="Create a new document." ma:contentTypeScope="" ma:versionID="1a09f3d0e1168607ba741a7399aa284b">
  <xsd:schema xmlns:xsd="http://www.w3.org/2001/XMLSchema" xmlns:xs="http://www.w3.org/2001/XMLSchema" xmlns:p="http://schemas.microsoft.com/office/2006/metadata/properties" xmlns:ns2="e0bb997e-2dca-4117-bce7-f5bed57e6f31" xmlns:ns3="7d887869-8a95-49a4-bc6a-1081dc72a4ca" targetNamespace="http://schemas.microsoft.com/office/2006/metadata/properties" ma:root="true" ma:fieldsID="aa907ee0cdfe9d4ac3c41dff68cb9af1" ns2:_="" ns3:_="">
    <xsd:import namespace="e0bb997e-2dca-4117-bce7-f5bed57e6f31"/>
    <xsd:import namespace="7d887869-8a95-49a4-bc6a-1081dc72a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b997e-2dca-4117-bce7-f5bed57e6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87869-8a95-49a4-bc6a-1081dc72a4c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a5a307-94a4-4dbb-b7f2-68300228844f}" ma:internalName="TaxCatchAll" ma:showField="CatchAllData" ma:web="7d887869-8a95-49a4-bc6a-1081dc72a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bb997e-2dca-4117-bce7-f5bed57e6f31">
      <Terms xmlns="http://schemas.microsoft.com/office/infopath/2007/PartnerControls"/>
    </lcf76f155ced4ddcb4097134ff3c332f>
    <TaxCatchAll xmlns="7d887869-8a95-49a4-bc6a-1081dc72a4ca" xsi:nil="true"/>
  </documentManagement>
</p:properties>
</file>

<file path=customXml/itemProps1.xml><?xml version="1.0" encoding="utf-8"?>
<ds:datastoreItem xmlns:ds="http://schemas.openxmlformats.org/officeDocument/2006/customXml" ds:itemID="{173C95F4-B32A-434D-B3AB-FEEF8DA9F5A1}"/>
</file>

<file path=customXml/itemProps2.xml><?xml version="1.0" encoding="utf-8"?>
<ds:datastoreItem xmlns:ds="http://schemas.openxmlformats.org/officeDocument/2006/customXml" ds:itemID="{D7EF5E83-D8F6-4CE8-932A-03AFAFBEF7BA}"/>
</file>

<file path=customXml/itemProps3.xml><?xml version="1.0" encoding="utf-8"?>
<ds:datastoreItem xmlns:ds="http://schemas.openxmlformats.org/officeDocument/2006/customXml" ds:itemID="{1AF2A799-AEE4-488D-BD9A-8108B4E93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7990NTP-P</vt:lpstr>
      <vt:lpstr>FL Info</vt:lpstr>
      <vt:lpstr>'7990NTP-P'!Print_Area</vt:lpstr>
      <vt:lpstr>'FL Info'!Print_Area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Schroeder, Kevin@DHCS</cp:lastModifiedBy>
  <cp:lastPrinted>2019-05-29T18:21:14Z</cp:lastPrinted>
  <dcterms:created xsi:type="dcterms:W3CDTF">1999-07-07T16:24:46Z</dcterms:created>
  <dcterms:modified xsi:type="dcterms:W3CDTF">2024-10-01T22:21:46Z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0x0101007E2F438DACE003469E04AF99092F4455</vt:lpwstr>
  </property>
</Properties>
</file>